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EB572WS\Downloads\"/>
    </mc:Choice>
  </mc:AlternateContent>
  <xr:revisionPtr revIDLastSave="0" documentId="13_ncr:1_{FB55FA7D-0779-4D4E-8D18-02AA28F8BFBC}" xr6:coauthVersionLast="47" xr6:coauthVersionMax="47" xr10:uidLastSave="{00000000-0000-0000-0000-000000000000}"/>
  <bookViews>
    <workbookView xWindow="-108" yWindow="-108" windowWidth="23256" windowHeight="12456" tabRatio="903" xr2:uid="{00000000-000D-0000-FFFF-FFFF00000000}"/>
  </bookViews>
  <sheets>
    <sheet name="Q1 Standard Deduction" sheetId="1" r:id="rId1"/>
    <sheet name="Q2 Calculate Tax - Old Rate" sheetId="2" r:id="rId2"/>
    <sheet name="Q3 Calculating Rebate &amp; TDS Old" sheetId="12" r:id="rId3"/>
    <sheet name="Q4. Calculating Tax New" sheetId="11" r:id="rId4"/>
    <sheet name="Q5 Calculating Tds-New" sheetId="3" r:id="rId5"/>
    <sheet name="Q6 Comparison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K30" i="1" s="1"/>
  <c r="J28" i="1"/>
  <c r="J30" i="1" s="1"/>
  <c r="Q29" i="3"/>
  <c r="Q24" i="3"/>
  <c r="O78" i="11" l="1"/>
  <c r="O77" i="11"/>
  <c r="O76" i="11"/>
  <c r="O75" i="11"/>
  <c r="O74" i="11"/>
  <c r="O69" i="11"/>
  <c r="O68" i="11"/>
  <c r="O67" i="11"/>
  <c r="O66" i="11"/>
  <c r="O65" i="11"/>
  <c r="O58" i="11"/>
  <c r="O57" i="11"/>
  <c r="O56" i="11"/>
  <c r="O55" i="11"/>
  <c r="O48" i="11"/>
  <c r="O47" i="11"/>
  <c r="O46" i="11"/>
  <c r="O39" i="11"/>
  <c r="O38" i="11"/>
  <c r="O32" i="11"/>
  <c r="M27" i="11"/>
  <c r="M34" i="11"/>
  <c r="M41" i="11"/>
  <c r="O79" i="11"/>
  <c r="M80" i="11"/>
  <c r="M70" i="11"/>
  <c r="M60" i="11"/>
  <c r="M50" i="11"/>
  <c r="O59" i="11"/>
  <c r="O49" i="11"/>
  <c r="O40" i="11"/>
  <c r="O33" i="11"/>
  <c r="O26" i="11"/>
  <c r="O25" i="11"/>
  <c r="O21" i="11"/>
  <c r="P13" i="12"/>
  <c r="Q13" i="12"/>
  <c r="N13" i="12"/>
  <c r="O12" i="12"/>
  <c r="O13" i="12" s="1"/>
  <c r="P12" i="12"/>
  <c r="Q12" i="12"/>
  <c r="N12" i="12"/>
  <c r="O62" i="2"/>
  <c r="O61" i="2"/>
  <c r="O60" i="2"/>
  <c r="O59" i="2"/>
  <c r="O52" i="2"/>
  <c r="O51" i="2"/>
  <c r="O50" i="2"/>
  <c r="O44" i="2"/>
  <c r="O43" i="2"/>
  <c r="O42" i="2"/>
  <c r="O36" i="2"/>
  <c r="O35" i="2"/>
  <c r="O34" i="2"/>
  <c r="O28" i="2"/>
  <c r="O27" i="2"/>
  <c r="O21" i="2"/>
  <c r="O20" i="2"/>
  <c r="O16" i="2"/>
  <c r="Q22" i="12"/>
  <c r="Q19" i="12"/>
  <c r="J15" i="1"/>
  <c r="J17" i="1" s="1"/>
  <c r="K45" i="1"/>
  <c r="K47" i="1" s="1"/>
  <c r="J45" i="1"/>
  <c r="J47" i="1" s="1"/>
  <c r="O50" i="11" l="1"/>
  <c r="O41" i="11"/>
  <c r="O60" i="11"/>
  <c r="O70" i="11"/>
  <c r="O80" i="11"/>
</calcChain>
</file>

<file path=xl/sharedStrings.xml><?xml version="1.0" encoding="utf-8"?>
<sst xmlns="http://schemas.openxmlformats.org/spreadsheetml/2006/main" count="380" uniqueCount="144">
  <si>
    <t>Suppose My Monthly Salary is 40000 pm</t>
  </si>
  <si>
    <t>Monthly Salary</t>
  </si>
  <si>
    <t>Annual Salary</t>
  </si>
  <si>
    <t>Standard Deduction</t>
  </si>
  <si>
    <t>Income from Salary</t>
  </si>
  <si>
    <t>Monrhly Salary</t>
  </si>
  <si>
    <t>Tax</t>
  </si>
  <si>
    <t>Rebate</t>
  </si>
  <si>
    <t>Net Tax</t>
  </si>
  <si>
    <t>What is</t>
  </si>
  <si>
    <t>Net Tax+Cess</t>
  </si>
  <si>
    <t>Particulars</t>
  </si>
  <si>
    <t>PARTICULARS</t>
  </si>
  <si>
    <t>Q3</t>
  </si>
  <si>
    <t>Excel Formula for Tax</t>
  </si>
  <si>
    <t>Excel Formula for Rebate</t>
  </si>
  <si>
    <t>Q5</t>
  </si>
  <si>
    <t>Discount on Tax is called Rebate</t>
  </si>
  <si>
    <t>It is reduced from Tax</t>
  </si>
  <si>
    <t>Note</t>
  </si>
  <si>
    <t>Rebate cannot be more than tax</t>
  </si>
  <si>
    <t>CASE 1</t>
  </si>
  <si>
    <t>CASE 2</t>
  </si>
  <si>
    <t>CASE 3</t>
  </si>
  <si>
    <t>CASE 4</t>
  </si>
  <si>
    <t>CASE 5</t>
  </si>
  <si>
    <t>CASE 6</t>
  </si>
  <si>
    <t>CASE 7</t>
  </si>
  <si>
    <t>Income</t>
  </si>
  <si>
    <t>Upto 250000</t>
  </si>
  <si>
    <t>250001-500000</t>
  </si>
  <si>
    <t>500001-1000000</t>
  </si>
  <si>
    <t>&gt;1000000</t>
  </si>
  <si>
    <t>5%*(Income-250000)</t>
  </si>
  <si>
    <t>What is Rebate</t>
  </si>
  <si>
    <t>If income is between 250000-500000,then 12500 Maximum Rebate</t>
  </si>
  <si>
    <t>Example</t>
  </si>
  <si>
    <t>Cess (4%*Net Tax)</t>
  </si>
  <si>
    <t>TDS (Net tax+cess/12)</t>
  </si>
  <si>
    <t>Gross Salary(Monthly)</t>
  </si>
  <si>
    <t>Net Salary (Monthly)</t>
  </si>
  <si>
    <t>TDS (Monthly)</t>
  </si>
  <si>
    <t>20%*(Income-500000)+12500</t>
  </si>
  <si>
    <t>30%*(Income-1000000)+112500</t>
  </si>
  <si>
    <t>If income is between 250000-500000,then 12500 Maximum Rebate.This Rebate cant be more than tax</t>
  </si>
  <si>
    <t>Option - 1 (Old slab rate)</t>
  </si>
  <si>
    <t>Option - 2 (New slab rate)</t>
  </si>
  <si>
    <t>&gt;1500000</t>
  </si>
  <si>
    <t>(a) Option 1 - Old slab rate      (b) Option 2 - New slab rate</t>
  </si>
  <si>
    <t>Rebate is available for both options-</t>
  </si>
  <si>
    <t>Option 1</t>
  </si>
  <si>
    <t>Option 2</t>
  </si>
  <si>
    <t>Excel Formula for option 1(Old)</t>
  </si>
  <si>
    <t>Excel Formula for option 2(New)</t>
  </si>
  <si>
    <t>What is Standard Deduction</t>
  </si>
  <si>
    <t>What is Amount of Standard Deduction</t>
  </si>
  <si>
    <t xml:space="preserve">      I</t>
  </si>
  <si>
    <t>This is called Standard Deduction</t>
  </si>
  <si>
    <t>it is not allowed in Case of Business or Employees on Contreact</t>
  </si>
  <si>
    <t>A fixed Amt is Reduced from Annual Salary to Calculate Tax</t>
  </si>
  <si>
    <t>I have to pay Tax on This 1150000</t>
  </si>
  <si>
    <t>As per Govt Rule</t>
  </si>
  <si>
    <t>Standard Deduction is allowed in Case of Salaried Employees only</t>
  </si>
  <si>
    <t>EXAMPLES</t>
  </si>
  <si>
    <t>TAX ON INCOME 200000</t>
  </si>
  <si>
    <t>INCOME</t>
  </si>
  <si>
    <t>TAX RATE</t>
  </si>
  <si>
    <t>TAX</t>
  </si>
  <si>
    <t>If Income Upto 250000,No Tax</t>
  </si>
  <si>
    <t/>
  </si>
  <si>
    <t>TAX ON INCOME 300000</t>
  </si>
  <si>
    <t>(First 250000 Is Tax Free,On Balance We Calculate 5%)</t>
  </si>
  <si>
    <t>TAX ON INCOME 500000</t>
  </si>
  <si>
    <t>TAX ON INCOME 600000</t>
  </si>
  <si>
    <t>(First 250000 Is Tax Free,On Balance We Calculate 5% Till 500000 Only)</t>
  </si>
  <si>
    <t>On Remaining We Calculate 20%</t>
  </si>
  <si>
    <t>TAX ON INCOME 1000000</t>
  </si>
  <si>
    <t>TAX ON INCOME 1100000</t>
  </si>
  <si>
    <t>On Remaining ,We Calculate 20% Till 10 Lac</t>
  </si>
  <si>
    <t>On Income More Than 10 Lacs,We Calculate 30%</t>
  </si>
  <si>
    <t>TAX ON INCOME 5000000</t>
  </si>
  <si>
    <t>Learn More here</t>
  </si>
  <si>
    <t>As per Old Slab Rate (Option 1)</t>
  </si>
  <si>
    <t>As per new Slab Rate (Option 2)</t>
  </si>
  <si>
    <t>NEW SLAB RATE TAX CALCULAITON</t>
  </si>
  <si>
    <t>OLD SLAB RATE TAX CALCULAITON</t>
  </si>
  <si>
    <t>On Remaining We Calculate 10%</t>
  </si>
  <si>
    <t>On Remaining We Calculate 15%</t>
  </si>
  <si>
    <t xml:space="preserve">On Remaining We Calculate 20% </t>
  </si>
  <si>
    <t>TAX ON INCOME 1400000</t>
  </si>
  <si>
    <t>TAX ON INCOME 2000000</t>
  </si>
  <si>
    <t>On Balance,it is 30%</t>
  </si>
  <si>
    <t>On Remaining We Calculate 5%</t>
  </si>
  <si>
    <t>Tax Calculated on this at Old Higher Rate</t>
  </si>
  <si>
    <t>Tax Calculated on this at New Lower Rate</t>
  </si>
  <si>
    <t>COMPARISON-WHICH OPTION TO CHOOSE</t>
  </si>
  <si>
    <t>Q1A</t>
  </si>
  <si>
    <t>Q1B</t>
  </si>
  <si>
    <t>Should he opt for Old Tax Regime or  New Tax Regime</t>
  </si>
  <si>
    <t>OPTION 1</t>
  </si>
  <si>
    <t>OPTION 2</t>
  </si>
  <si>
    <t>Q6A</t>
  </si>
  <si>
    <t>Change in Financial year 2023-24</t>
  </si>
  <si>
    <t>In 2023-24, Standard Deduction is allowed in both Option 1 and 2</t>
  </si>
  <si>
    <t>FY 2023-24</t>
  </si>
  <si>
    <t>What is My Income from Salary (For FY 2023-24)</t>
  </si>
  <si>
    <t>Calculate  Tax for FY 2023-2024</t>
  </si>
  <si>
    <t>Upto 300000</t>
  </si>
  <si>
    <t>300000-600000</t>
  </si>
  <si>
    <t>600001-900000</t>
  </si>
  <si>
    <t>900000-1200000</t>
  </si>
  <si>
    <t>1200000-1500000</t>
  </si>
  <si>
    <t>5%*(Income-300000)</t>
  </si>
  <si>
    <t>10% of (Income-600000)+15000</t>
  </si>
  <si>
    <t>15% of (Income-900000)+45000</t>
  </si>
  <si>
    <t>30% of (Income-15000000)+150000</t>
  </si>
  <si>
    <t>TAX ON INCOME 270000</t>
  </si>
  <si>
    <t>TAX ON INCOME 350000</t>
  </si>
  <si>
    <t>If Income Upto 300000,No Tax</t>
  </si>
  <si>
    <t>First 300000 Is Tax Free</t>
  </si>
  <si>
    <t>TAX ON INCOME 700000</t>
  </si>
  <si>
    <t>TAX ON INCOME 1300000</t>
  </si>
  <si>
    <t>Amt of Rebate in FY 2023-24</t>
  </si>
  <si>
    <t xml:space="preserve">(a) Option 1 - Old slab rate      </t>
  </si>
  <si>
    <t>(b) Option 2 - New slab rate</t>
  </si>
  <si>
    <t>If income is upto 700000 ,then 25000 Maximum Rebate</t>
  </si>
  <si>
    <t>20% of (Income-1200000)+90000</t>
  </si>
  <si>
    <t>FY 2020-21</t>
  </si>
  <si>
    <t>What is My Income from Salary (For FY 2020-21)</t>
  </si>
  <si>
    <t>FY 2021-22 AND 2022-23</t>
  </si>
  <si>
    <t>A person has Monthly Salary of 62500</t>
  </si>
  <si>
    <t>Only 1 Option Available</t>
  </si>
  <si>
    <t xml:space="preserve">What is My Income from Salary </t>
  </si>
  <si>
    <t>FY 2021-22 &amp; 2022-23</t>
  </si>
  <si>
    <t>2 Options Available</t>
  </si>
  <si>
    <t>It is 50000 for Finanncial Year 2020-21</t>
  </si>
  <si>
    <t>Option-1</t>
  </si>
  <si>
    <t>Option-2</t>
  </si>
  <si>
    <t>If we choose Option-1 - I have to pay Tax on  1150000</t>
  </si>
  <si>
    <t>If we choose Option-2 - I have to pay Tax on 1200000</t>
  </si>
  <si>
    <t>Standard Deduction was allowed only in Option1 and not in Option-2</t>
  </si>
  <si>
    <t>Govt introduced two Tax  Rates (Called Old Tax Regime and New Tax Regime)</t>
  </si>
  <si>
    <t>Taxpayer can choose between any of the 2 options</t>
  </si>
  <si>
    <t xml:space="preserve">Amt of Rebate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</si>
</sst>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1" xfId="0" applyFont="1" applyFill="1" applyBorder="1" applyAlignment="1">
      <alignment horizontal="left"/>
    </xf>
    <xf numFmtId="0" fontId="0" fillId="3" borderId="1" xfId="0" applyFill="1" applyBorder="1"/>
    <xf numFmtId="0" fontId="5" fillId="3" borderId="0" xfId="0" applyFont="1" applyFill="1"/>
    <xf numFmtId="0" fontId="0" fillId="4" borderId="0" xfId="0" applyFill="1"/>
    <xf numFmtId="0" fontId="1" fillId="2" borderId="0" xfId="0" applyFont="1" applyFill="1"/>
    <xf numFmtId="0" fontId="0" fillId="2" borderId="0" xfId="0" applyFill="1"/>
    <xf numFmtId="0" fontId="1" fillId="3" borderId="1" xfId="0" applyFont="1" applyFill="1" applyBorder="1"/>
    <xf numFmtId="0" fontId="0" fillId="3" borderId="0" xfId="0" applyFill="1"/>
    <xf numFmtId="0" fontId="2" fillId="3" borderId="0" xfId="0" applyFont="1" applyFill="1"/>
    <xf numFmtId="0" fontId="5" fillId="4" borderId="0" xfId="0" applyFont="1" applyFill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3" borderId="0" xfId="0" applyFont="1" applyFill="1"/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10" fillId="3" borderId="0" xfId="0" applyFont="1" applyFill="1"/>
    <xf numFmtId="0" fontId="8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0" fillId="3" borderId="1" xfId="0" applyFill="1" applyBorder="1" applyAlignment="1">
      <alignment horizontal="left"/>
    </xf>
    <xf numFmtId="0" fontId="1" fillId="3" borderId="0" xfId="0" applyFont="1" applyFill="1"/>
    <xf numFmtId="0" fontId="0" fillId="3" borderId="0" xfId="0" applyFill="1" applyAlignment="1">
      <alignment horizontal="right"/>
    </xf>
    <xf numFmtId="9" fontId="0" fillId="3" borderId="0" xfId="0" applyNumberFormat="1" applyFill="1"/>
    <xf numFmtId="0" fontId="0" fillId="3" borderId="0" xfId="0" applyFill="1" applyAlignment="1">
      <alignment horizontal="left"/>
    </xf>
    <xf numFmtId="0" fontId="9" fillId="3" borderId="1" xfId="0" applyFont="1" applyFill="1" applyBorder="1"/>
    <xf numFmtId="0" fontId="9" fillId="3" borderId="0" xfId="0" applyFont="1" applyFill="1"/>
    <xf numFmtId="0" fontId="0" fillId="3" borderId="0" xfId="0" applyFill="1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0" fillId="3" borderId="0" xfId="0" applyFill="1" applyAlignment="1">
      <alignment wrapText="1"/>
    </xf>
    <xf numFmtId="0" fontId="7" fillId="3" borderId="0" xfId="1" applyFill="1" applyBorder="1"/>
    <xf numFmtId="0" fontId="1" fillId="3" borderId="0" xfId="0" applyFont="1" applyFill="1" applyAlignment="1">
      <alignment wrapText="1"/>
    </xf>
    <xf numFmtId="0" fontId="3" fillId="3" borderId="2" xfId="0" applyFont="1" applyFill="1" applyBorder="1"/>
    <xf numFmtId="0" fontId="3" fillId="3" borderId="4" xfId="0" applyFont="1" applyFill="1" applyBorder="1"/>
    <xf numFmtId="0" fontId="3" fillId="3" borderId="3" xfId="0" applyFont="1" applyFill="1" applyBorder="1"/>
    <xf numFmtId="0" fontId="3" fillId="0" borderId="1" xfId="0" applyFont="1" applyBorder="1"/>
    <xf numFmtId="0" fontId="1" fillId="5" borderId="0" xfId="0" applyFont="1" applyFill="1"/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5" fillId="4" borderId="0" xfId="0" applyFont="1" applyFill="1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1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K54"/>
  <sheetViews>
    <sheetView tabSelected="1" zoomScale="102" zoomScaleNormal="99" workbookViewId="0">
      <selection activeCell="D6" sqref="D6"/>
    </sheetView>
  </sheetViews>
  <sheetFormatPr defaultRowHeight="14.4" x14ac:dyDescent="0.3"/>
  <cols>
    <col min="1" max="2" width="8.88671875" style="4"/>
    <col min="3" max="3" width="23.88671875" style="4" customWidth="1"/>
    <col min="4" max="4" width="15.21875" style="4" customWidth="1"/>
    <col min="5" max="5" width="14" style="4" customWidth="1"/>
    <col min="6" max="6" width="11.5546875" style="4" customWidth="1"/>
    <col min="7" max="7" width="10.77734375" style="4" customWidth="1"/>
    <col min="8" max="8" width="8.88671875" style="4"/>
    <col min="9" max="9" width="24" style="4" customWidth="1"/>
    <col min="10" max="10" width="15.33203125" style="4" customWidth="1"/>
    <col min="11" max="11" width="16.33203125" style="4" customWidth="1"/>
    <col min="12" max="12" width="14.77734375" style="4" customWidth="1"/>
    <col min="13" max="16384" width="8.88671875" style="4"/>
  </cols>
  <sheetData>
    <row r="4" spans="2:10" x14ac:dyDescent="0.3">
      <c r="I4" s="5" t="s">
        <v>54</v>
      </c>
    </row>
    <row r="5" spans="2:10" x14ac:dyDescent="0.3">
      <c r="I5" s="4" t="s">
        <v>61</v>
      </c>
    </row>
    <row r="6" spans="2:10" x14ac:dyDescent="0.3">
      <c r="I6" s="4" t="s">
        <v>59</v>
      </c>
    </row>
    <row r="7" spans="2:10" x14ac:dyDescent="0.3">
      <c r="C7" s="46" t="s">
        <v>127</v>
      </c>
      <c r="I7" s="4" t="s">
        <v>57</v>
      </c>
    </row>
    <row r="8" spans="2:10" x14ac:dyDescent="0.3">
      <c r="B8" s="4" t="s">
        <v>96</v>
      </c>
      <c r="C8" s="10" t="s">
        <v>0</v>
      </c>
    </row>
    <row r="9" spans="2:10" x14ac:dyDescent="0.3">
      <c r="C9" s="10" t="s">
        <v>128</v>
      </c>
    </row>
    <row r="11" spans="2:10" x14ac:dyDescent="0.3">
      <c r="C11" s="4" t="s">
        <v>131</v>
      </c>
      <c r="I11" s="5" t="s">
        <v>55</v>
      </c>
      <c r="J11" s="6"/>
    </row>
    <row r="12" spans="2:10" x14ac:dyDescent="0.3">
      <c r="D12" s="10"/>
      <c r="I12" s="4" t="s">
        <v>135</v>
      </c>
    </row>
    <row r="13" spans="2:10" x14ac:dyDescent="0.3">
      <c r="C13" s="17" t="s">
        <v>11</v>
      </c>
      <c r="D13" s="17" t="s">
        <v>127</v>
      </c>
      <c r="I13" s="10" t="s">
        <v>36</v>
      </c>
    </row>
    <row r="14" spans="2:10" x14ac:dyDescent="0.3">
      <c r="C14" s="11" t="s">
        <v>1</v>
      </c>
      <c r="D14" s="11"/>
      <c r="I14" s="4" t="s">
        <v>1</v>
      </c>
      <c r="J14" s="4">
        <v>100000</v>
      </c>
    </row>
    <row r="15" spans="2:10" x14ac:dyDescent="0.3">
      <c r="C15" s="11" t="s">
        <v>2</v>
      </c>
      <c r="D15" s="11"/>
      <c r="I15" s="4" t="s">
        <v>2</v>
      </c>
      <c r="J15" s="4">
        <f>J14*12</f>
        <v>1200000</v>
      </c>
    </row>
    <row r="16" spans="2:10" x14ac:dyDescent="0.3">
      <c r="C16" s="11" t="s">
        <v>3</v>
      </c>
      <c r="D16" s="11"/>
      <c r="I16" s="4" t="s">
        <v>3</v>
      </c>
      <c r="J16" s="4">
        <v>50000</v>
      </c>
    </row>
    <row r="17" spans="2:11" x14ac:dyDescent="0.3">
      <c r="C17" s="11" t="s">
        <v>4</v>
      </c>
      <c r="D17" s="11"/>
      <c r="I17" s="4" t="s">
        <v>4</v>
      </c>
      <c r="J17" s="4">
        <f>J15-J16</f>
        <v>1150000</v>
      </c>
    </row>
    <row r="18" spans="2:11" x14ac:dyDescent="0.3">
      <c r="I18" s="10" t="s">
        <v>60</v>
      </c>
    </row>
    <row r="21" spans="2:11" x14ac:dyDescent="0.3">
      <c r="C21" s="46" t="s">
        <v>129</v>
      </c>
      <c r="I21" s="46" t="s">
        <v>129</v>
      </c>
    </row>
    <row r="22" spans="2:11" x14ac:dyDescent="0.3">
      <c r="B22" s="4" t="s">
        <v>97</v>
      </c>
      <c r="C22" s="10" t="s">
        <v>0</v>
      </c>
      <c r="I22" s="4" t="s">
        <v>141</v>
      </c>
    </row>
    <row r="23" spans="2:11" x14ac:dyDescent="0.3">
      <c r="C23" s="10"/>
      <c r="I23" s="4" t="s">
        <v>142</v>
      </c>
    </row>
    <row r="24" spans="2:11" x14ac:dyDescent="0.3">
      <c r="C24" s="10" t="s">
        <v>132</v>
      </c>
      <c r="I24" s="4" t="s">
        <v>140</v>
      </c>
    </row>
    <row r="26" spans="2:11" x14ac:dyDescent="0.3">
      <c r="C26" s="4" t="s">
        <v>134</v>
      </c>
      <c r="I26" s="10" t="s">
        <v>36</v>
      </c>
      <c r="J26" s="49" t="s">
        <v>136</v>
      </c>
      <c r="K26" s="49" t="s">
        <v>137</v>
      </c>
    </row>
    <row r="27" spans="2:11" x14ac:dyDescent="0.3">
      <c r="I27" s="4" t="s">
        <v>1</v>
      </c>
      <c r="J27" s="47">
        <v>100000</v>
      </c>
      <c r="K27" s="47">
        <v>100000</v>
      </c>
    </row>
    <row r="28" spans="2:11" x14ac:dyDescent="0.3">
      <c r="C28" s="53" t="s">
        <v>11</v>
      </c>
      <c r="D28" s="51" t="s">
        <v>133</v>
      </c>
      <c r="E28" s="52"/>
      <c r="I28" s="4" t="s">
        <v>2</v>
      </c>
      <c r="J28" s="47">
        <f>J27*12</f>
        <v>1200000</v>
      </c>
      <c r="K28" s="47">
        <f>K27*12</f>
        <v>1200000</v>
      </c>
    </row>
    <row r="29" spans="2:11" x14ac:dyDescent="0.3">
      <c r="C29" s="53"/>
      <c r="D29" s="18" t="s">
        <v>50</v>
      </c>
      <c r="E29" s="18" t="s">
        <v>51</v>
      </c>
      <c r="I29" s="4" t="s">
        <v>3</v>
      </c>
      <c r="J29" s="47">
        <v>50000</v>
      </c>
      <c r="K29" s="47">
        <v>0</v>
      </c>
    </row>
    <row r="30" spans="2:11" x14ac:dyDescent="0.3">
      <c r="C30" s="12" t="s">
        <v>1</v>
      </c>
      <c r="D30" s="11"/>
      <c r="E30" s="11"/>
      <c r="I30" s="4" t="s">
        <v>4</v>
      </c>
      <c r="J30" s="47">
        <f>J28-J29</f>
        <v>1150000</v>
      </c>
      <c r="K30" s="47">
        <f>K28-K29</f>
        <v>1200000</v>
      </c>
    </row>
    <row r="31" spans="2:11" x14ac:dyDescent="0.3">
      <c r="C31" s="12" t="s">
        <v>2</v>
      </c>
      <c r="D31" s="11"/>
      <c r="E31" s="11"/>
      <c r="J31" s="47" t="s">
        <v>56</v>
      </c>
      <c r="K31" s="47" t="s">
        <v>56</v>
      </c>
    </row>
    <row r="32" spans="2:11" ht="43.2" x14ac:dyDescent="0.3">
      <c r="C32" s="12" t="s">
        <v>3</v>
      </c>
      <c r="D32" s="11"/>
      <c r="E32" s="13"/>
      <c r="J32" s="50" t="s">
        <v>93</v>
      </c>
      <c r="K32" s="48" t="s">
        <v>94</v>
      </c>
    </row>
    <row r="33" spans="2:11" x14ac:dyDescent="0.3">
      <c r="C33" s="12" t="s">
        <v>4</v>
      </c>
      <c r="D33" s="11"/>
      <c r="E33" s="11"/>
    </row>
    <row r="34" spans="2:11" ht="20.399999999999999" customHeight="1" x14ac:dyDescent="0.3">
      <c r="I34" s="10" t="s">
        <v>138</v>
      </c>
    </row>
    <row r="35" spans="2:11" x14ac:dyDescent="0.3">
      <c r="I35" s="10" t="s">
        <v>139</v>
      </c>
    </row>
    <row r="36" spans="2:11" x14ac:dyDescent="0.3">
      <c r="I36" s="10"/>
    </row>
    <row r="38" spans="2:11" x14ac:dyDescent="0.3">
      <c r="C38" s="46" t="s">
        <v>104</v>
      </c>
      <c r="I38" s="5" t="s">
        <v>102</v>
      </c>
      <c r="J38" s="6"/>
    </row>
    <row r="39" spans="2:11" x14ac:dyDescent="0.3">
      <c r="B39" s="4" t="s">
        <v>97</v>
      </c>
      <c r="C39" s="10" t="s">
        <v>0</v>
      </c>
    </row>
    <row r="40" spans="2:11" x14ac:dyDescent="0.3">
      <c r="C40" s="10" t="s">
        <v>105</v>
      </c>
      <c r="I40" s="4" t="s">
        <v>103</v>
      </c>
    </row>
    <row r="41" spans="2:11" ht="18" customHeight="1" x14ac:dyDescent="0.3"/>
    <row r="42" spans="2:11" x14ac:dyDescent="0.3">
      <c r="C42" s="4" t="s">
        <v>134</v>
      </c>
    </row>
    <row r="43" spans="2:11" x14ac:dyDescent="0.3">
      <c r="C43" s="53" t="s">
        <v>11</v>
      </c>
      <c r="D43" s="51" t="s">
        <v>104</v>
      </c>
      <c r="E43" s="52"/>
      <c r="I43" s="15" t="s">
        <v>11</v>
      </c>
      <c r="J43" s="16" t="s">
        <v>50</v>
      </c>
      <c r="K43" s="16" t="s">
        <v>51</v>
      </c>
    </row>
    <row r="44" spans="2:11" x14ac:dyDescent="0.3">
      <c r="C44" s="53"/>
      <c r="D44" s="18" t="s">
        <v>50</v>
      </c>
      <c r="E44" s="18" t="s">
        <v>51</v>
      </c>
      <c r="I44" s="12" t="s">
        <v>1</v>
      </c>
      <c r="J44" s="13">
        <v>100000</v>
      </c>
      <c r="K44" s="13">
        <v>100000</v>
      </c>
    </row>
    <row r="45" spans="2:11" x14ac:dyDescent="0.3">
      <c r="C45" s="12" t="s">
        <v>1</v>
      </c>
      <c r="D45" s="11"/>
      <c r="E45" s="11"/>
      <c r="I45" s="12" t="s">
        <v>2</v>
      </c>
      <c r="J45" s="13">
        <f>J44*12</f>
        <v>1200000</v>
      </c>
      <c r="K45" s="13">
        <f>K44*12</f>
        <v>1200000</v>
      </c>
    </row>
    <row r="46" spans="2:11" x14ac:dyDescent="0.3">
      <c r="C46" s="12" t="s">
        <v>2</v>
      </c>
      <c r="D46" s="11"/>
      <c r="E46" s="11"/>
      <c r="I46" s="12" t="s">
        <v>3</v>
      </c>
      <c r="J46" s="13">
        <v>50000</v>
      </c>
      <c r="K46" s="13">
        <v>50000</v>
      </c>
    </row>
    <row r="47" spans="2:11" x14ac:dyDescent="0.3">
      <c r="C47" s="12" t="s">
        <v>3</v>
      </c>
      <c r="D47" s="11"/>
      <c r="E47" s="13"/>
      <c r="I47" s="12" t="s">
        <v>4</v>
      </c>
      <c r="J47" s="13">
        <f>J45-J46</f>
        <v>1150000</v>
      </c>
      <c r="K47" s="13">
        <f>K45-K46</f>
        <v>1150000</v>
      </c>
    </row>
    <row r="48" spans="2:11" x14ac:dyDescent="0.3">
      <c r="C48" s="12" t="s">
        <v>4</v>
      </c>
      <c r="D48" s="11"/>
      <c r="E48" s="11"/>
      <c r="I48" s="12"/>
      <c r="J48" s="13" t="s">
        <v>56</v>
      </c>
      <c r="K48" s="13" t="s">
        <v>56</v>
      </c>
    </row>
    <row r="49" spans="9:11" ht="43.2" x14ac:dyDescent="0.3">
      <c r="I49" s="12"/>
      <c r="J49" s="14" t="s">
        <v>93</v>
      </c>
      <c r="K49" s="14" t="s">
        <v>94</v>
      </c>
    </row>
    <row r="52" spans="9:11" x14ac:dyDescent="0.3">
      <c r="I52" s="6" t="s">
        <v>19</v>
      </c>
    </row>
    <row r="53" spans="9:11" x14ac:dyDescent="0.3">
      <c r="I53" s="10" t="s">
        <v>62</v>
      </c>
    </row>
    <row r="54" spans="9:11" x14ac:dyDescent="0.3">
      <c r="I54" s="10" t="s">
        <v>58</v>
      </c>
    </row>
  </sheetData>
  <mergeCells count="4">
    <mergeCell ref="D28:E28"/>
    <mergeCell ref="C28:C29"/>
    <mergeCell ref="C43:C44"/>
    <mergeCell ref="D43:E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64"/>
  <sheetViews>
    <sheetView workbookViewId="0">
      <selection activeCell="D9" sqref="D9"/>
    </sheetView>
  </sheetViews>
  <sheetFormatPr defaultColWidth="8.77734375" defaultRowHeight="14.4" x14ac:dyDescent="0.3"/>
  <cols>
    <col min="1" max="2" width="8.77734375" style="19"/>
    <col min="3" max="3" width="19.21875" style="19" customWidth="1"/>
    <col min="4" max="4" width="13.21875" style="19" customWidth="1"/>
    <col min="5" max="5" width="9.88671875" style="19" customWidth="1"/>
    <col min="6" max="11" width="8.77734375" style="19"/>
    <col min="12" max="12" width="10.21875" style="19" customWidth="1"/>
    <col min="13" max="13" width="19.109375" style="19" customWidth="1"/>
    <col min="14" max="14" width="12" style="19" customWidth="1"/>
    <col min="15" max="15" width="9.88671875" style="19" customWidth="1"/>
    <col min="16" max="16384" width="8.77734375" style="19"/>
  </cols>
  <sheetData>
    <row r="2" spans="2:16" x14ac:dyDescent="0.3">
      <c r="C2" s="20" t="s">
        <v>85</v>
      </c>
    </row>
    <row r="6" spans="2:16" x14ac:dyDescent="0.3">
      <c r="B6" s="21"/>
      <c r="C6" s="20" t="s">
        <v>106</v>
      </c>
    </row>
    <row r="7" spans="2:16" x14ac:dyDescent="0.3">
      <c r="C7" s="22" t="s">
        <v>82</v>
      </c>
      <c r="M7" s="23" t="s">
        <v>28</v>
      </c>
      <c r="N7" s="54" t="s">
        <v>6</v>
      </c>
      <c r="O7" s="54"/>
      <c r="P7" s="54"/>
    </row>
    <row r="8" spans="2:16" x14ac:dyDescent="0.3">
      <c r="M8" s="24" t="s">
        <v>29</v>
      </c>
      <c r="N8" s="55">
        <v>0</v>
      </c>
      <c r="O8" s="55"/>
      <c r="P8" s="55"/>
    </row>
    <row r="9" spans="2:16" x14ac:dyDescent="0.3">
      <c r="C9" s="34" t="s">
        <v>12</v>
      </c>
      <c r="D9" s="34" t="s">
        <v>21</v>
      </c>
      <c r="E9" s="34" t="s">
        <v>22</v>
      </c>
      <c r="F9" s="34" t="s">
        <v>23</v>
      </c>
      <c r="G9" s="34" t="s">
        <v>24</v>
      </c>
      <c r="H9" s="34" t="s">
        <v>25</v>
      </c>
      <c r="I9" s="34" t="s">
        <v>26</v>
      </c>
      <c r="J9" s="34" t="s">
        <v>27</v>
      </c>
      <c r="M9" s="24" t="s">
        <v>30</v>
      </c>
      <c r="N9" s="56" t="s">
        <v>33</v>
      </c>
      <c r="O9" s="56"/>
      <c r="P9" s="56"/>
    </row>
    <row r="10" spans="2:16" x14ac:dyDescent="0.3">
      <c r="C10" s="2" t="s">
        <v>1</v>
      </c>
      <c r="D10" s="25">
        <v>10000</v>
      </c>
      <c r="E10" s="25">
        <v>20000</v>
      </c>
      <c r="F10" s="25">
        <v>25000</v>
      </c>
      <c r="G10" s="25">
        <v>30000</v>
      </c>
      <c r="H10" s="25">
        <v>40000</v>
      </c>
      <c r="I10" s="25">
        <v>50000</v>
      </c>
      <c r="J10" s="25">
        <v>200000</v>
      </c>
      <c r="M10" s="24" t="s">
        <v>31</v>
      </c>
      <c r="N10" s="56" t="s">
        <v>42</v>
      </c>
      <c r="O10" s="56"/>
      <c r="P10" s="56"/>
    </row>
    <row r="11" spans="2:16" x14ac:dyDescent="0.3">
      <c r="C11" s="2" t="s">
        <v>2</v>
      </c>
      <c r="D11" s="25"/>
      <c r="E11" s="25"/>
      <c r="F11" s="25"/>
      <c r="G11" s="25"/>
      <c r="H11" s="25"/>
      <c r="I11" s="25"/>
      <c r="J11" s="25"/>
      <c r="M11" s="24" t="s">
        <v>32</v>
      </c>
      <c r="N11" s="56" t="s">
        <v>43</v>
      </c>
      <c r="O11" s="56"/>
      <c r="P11" s="56"/>
    </row>
    <row r="12" spans="2:16" x14ac:dyDescent="0.3">
      <c r="C12" s="2" t="s">
        <v>3</v>
      </c>
      <c r="D12" s="25"/>
      <c r="E12" s="25"/>
      <c r="F12" s="25"/>
      <c r="G12" s="25"/>
      <c r="H12" s="25"/>
      <c r="I12" s="25"/>
      <c r="J12" s="25"/>
    </row>
    <row r="13" spans="2:16" x14ac:dyDescent="0.3">
      <c r="C13" s="2" t="s">
        <v>4</v>
      </c>
      <c r="D13" s="25"/>
      <c r="E13" s="25"/>
      <c r="F13" s="25"/>
      <c r="G13" s="25"/>
      <c r="H13" s="25"/>
      <c r="I13" s="25"/>
      <c r="J13" s="25"/>
      <c r="M13" s="26" t="s">
        <v>63</v>
      </c>
      <c r="N13" s="8"/>
      <c r="O13" s="8"/>
      <c r="P13" s="8"/>
    </row>
    <row r="14" spans="2:16" x14ac:dyDescent="0.3">
      <c r="C14" s="2" t="s">
        <v>6</v>
      </c>
      <c r="D14" s="25"/>
      <c r="E14" s="25"/>
      <c r="F14" s="25"/>
      <c r="G14" s="25"/>
      <c r="H14" s="25"/>
      <c r="I14" s="25"/>
      <c r="J14" s="25"/>
      <c r="M14" s="26" t="s">
        <v>64</v>
      </c>
      <c r="N14" s="8"/>
      <c r="O14" s="8"/>
      <c r="P14" s="8"/>
    </row>
    <row r="15" spans="2:16" x14ac:dyDescent="0.3">
      <c r="M15" s="27" t="s">
        <v>65</v>
      </c>
      <c r="N15" s="8" t="s">
        <v>66</v>
      </c>
      <c r="O15" s="8" t="s">
        <v>67</v>
      </c>
      <c r="P15" s="8"/>
    </row>
    <row r="16" spans="2:16" x14ac:dyDescent="0.3">
      <c r="M16" s="8">
        <v>200000</v>
      </c>
      <c r="N16" s="28">
        <v>0</v>
      </c>
      <c r="O16" s="8">
        <f>M16*N16</f>
        <v>0</v>
      </c>
      <c r="P16" s="3" t="s">
        <v>68</v>
      </c>
    </row>
    <row r="17" spans="12:16" x14ac:dyDescent="0.3">
      <c r="M17" s="8"/>
      <c r="N17" s="8"/>
      <c r="O17" s="8"/>
      <c r="P17" s="3" t="s">
        <v>69</v>
      </c>
    </row>
    <row r="18" spans="12:16" x14ac:dyDescent="0.3">
      <c r="M18" s="26" t="s">
        <v>70</v>
      </c>
      <c r="N18" s="8"/>
      <c r="O18" s="8"/>
      <c r="P18" s="3" t="s">
        <v>69</v>
      </c>
    </row>
    <row r="19" spans="12:16" x14ac:dyDescent="0.3">
      <c r="M19" s="27" t="s">
        <v>65</v>
      </c>
      <c r="N19" s="8" t="s">
        <v>66</v>
      </c>
      <c r="O19" s="8" t="s">
        <v>67</v>
      </c>
      <c r="P19" s="3" t="s">
        <v>69</v>
      </c>
    </row>
    <row r="20" spans="12:16" x14ac:dyDescent="0.3">
      <c r="M20" s="8">
        <v>250000</v>
      </c>
      <c r="N20" s="28">
        <v>0</v>
      </c>
      <c r="O20" s="8">
        <f t="shared" ref="O20:O21" si="0">M20*N20</f>
        <v>0</v>
      </c>
      <c r="P20" s="3" t="s">
        <v>69</v>
      </c>
    </row>
    <row r="21" spans="12:16" x14ac:dyDescent="0.3">
      <c r="M21" s="8">
        <v>50000</v>
      </c>
      <c r="N21" s="28">
        <v>0.05</v>
      </c>
      <c r="O21" s="8">
        <f t="shared" si="0"/>
        <v>2500</v>
      </c>
      <c r="P21" s="3" t="s">
        <v>69</v>
      </c>
    </row>
    <row r="22" spans="12:16" x14ac:dyDescent="0.3">
      <c r="L22" s="20"/>
      <c r="M22" s="8"/>
      <c r="N22" s="8"/>
      <c r="O22" s="26">
        <v>2500</v>
      </c>
      <c r="P22" s="3" t="s">
        <v>71</v>
      </c>
    </row>
    <row r="23" spans="12:16" x14ac:dyDescent="0.3">
      <c r="L23" s="20"/>
      <c r="M23" s="8"/>
      <c r="N23" s="8"/>
      <c r="O23" s="8"/>
      <c r="P23" s="3" t="s">
        <v>69</v>
      </c>
    </row>
    <row r="24" spans="12:16" x14ac:dyDescent="0.3">
      <c r="L24" s="20"/>
      <c r="M24" s="8"/>
      <c r="N24" s="8"/>
      <c r="O24" s="8"/>
      <c r="P24" s="3" t="s">
        <v>69</v>
      </c>
    </row>
    <row r="25" spans="12:16" x14ac:dyDescent="0.3">
      <c r="L25" s="20"/>
      <c r="M25" s="26" t="s">
        <v>72</v>
      </c>
      <c r="N25" s="8"/>
      <c r="O25" s="8"/>
      <c r="P25" s="3" t="s">
        <v>69</v>
      </c>
    </row>
    <row r="26" spans="12:16" x14ac:dyDescent="0.3">
      <c r="L26" s="20"/>
      <c r="M26" s="27" t="s">
        <v>65</v>
      </c>
      <c r="N26" s="8" t="s">
        <v>66</v>
      </c>
      <c r="O26" s="8" t="s">
        <v>67</v>
      </c>
      <c r="P26" s="3" t="s">
        <v>69</v>
      </c>
    </row>
    <row r="27" spans="12:16" x14ac:dyDescent="0.3">
      <c r="L27" s="20"/>
      <c r="M27" s="8">
        <v>250000</v>
      </c>
      <c r="N27" s="28">
        <v>0</v>
      </c>
      <c r="O27" s="8">
        <f t="shared" ref="O27:O28" si="1">M27*N27</f>
        <v>0</v>
      </c>
      <c r="P27" s="3" t="s">
        <v>69</v>
      </c>
    </row>
    <row r="28" spans="12:16" x14ac:dyDescent="0.3">
      <c r="M28" s="8">
        <v>250000</v>
      </c>
      <c r="N28" s="28">
        <v>0.05</v>
      </c>
      <c r="O28" s="8">
        <f t="shared" si="1"/>
        <v>12500</v>
      </c>
      <c r="P28" s="3" t="s">
        <v>69</v>
      </c>
    </row>
    <row r="29" spans="12:16" x14ac:dyDescent="0.3">
      <c r="M29" s="8"/>
      <c r="N29" s="8"/>
      <c r="O29" s="26">
        <v>12500</v>
      </c>
      <c r="P29" s="3" t="s">
        <v>71</v>
      </c>
    </row>
    <row r="30" spans="12:16" x14ac:dyDescent="0.3">
      <c r="M30" s="8"/>
      <c r="N30" s="8"/>
      <c r="O30" s="8"/>
      <c r="P30" s="3" t="s">
        <v>69</v>
      </c>
    </row>
    <row r="31" spans="12:16" x14ac:dyDescent="0.3">
      <c r="M31" s="8"/>
      <c r="N31" s="8"/>
      <c r="O31" s="8"/>
      <c r="P31" s="3" t="s">
        <v>69</v>
      </c>
    </row>
    <row r="32" spans="12:16" x14ac:dyDescent="0.3">
      <c r="M32" s="26" t="s">
        <v>73</v>
      </c>
      <c r="N32" s="8"/>
      <c r="O32" s="8"/>
      <c r="P32" s="3" t="s">
        <v>69</v>
      </c>
    </row>
    <row r="33" spans="13:16" x14ac:dyDescent="0.3">
      <c r="M33" s="27" t="s">
        <v>65</v>
      </c>
      <c r="N33" s="8" t="s">
        <v>66</v>
      </c>
      <c r="O33" s="8" t="s">
        <v>67</v>
      </c>
      <c r="P33" s="3" t="s">
        <v>69</v>
      </c>
    </row>
    <row r="34" spans="13:16" x14ac:dyDescent="0.3">
      <c r="M34" s="8">
        <v>250000</v>
      </c>
      <c r="N34" s="28">
        <v>0</v>
      </c>
      <c r="O34" s="8">
        <f t="shared" ref="O34:O36" si="2">M34*N34</f>
        <v>0</v>
      </c>
      <c r="P34" s="3" t="s">
        <v>69</v>
      </c>
    </row>
    <row r="35" spans="13:16" x14ac:dyDescent="0.3">
      <c r="M35" s="8">
        <v>250000</v>
      </c>
      <c r="N35" s="28">
        <v>0.05</v>
      </c>
      <c r="O35" s="8">
        <f t="shared" si="2"/>
        <v>12500</v>
      </c>
      <c r="P35" s="3" t="s">
        <v>74</v>
      </c>
    </row>
    <row r="36" spans="13:16" x14ac:dyDescent="0.3">
      <c r="M36" s="8">
        <v>100000</v>
      </c>
      <c r="N36" s="28">
        <v>0.2</v>
      </c>
      <c r="O36" s="8">
        <f t="shared" si="2"/>
        <v>20000</v>
      </c>
      <c r="P36" s="3" t="s">
        <v>75</v>
      </c>
    </row>
    <row r="37" spans="13:16" x14ac:dyDescent="0.3">
      <c r="M37" s="8"/>
      <c r="N37" s="8"/>
      <c r="O37" s="26">
        <v>32500</v>
      </c>
      <c r="P37" s="3" t="s">
        <v>69</v>
      </c>
    </row>
    <row r="38" spans="13:16" x14ac:dyDescent="0.3">
      <c r="M38" s="8"/>
      <c r="N38" s="8"/>
      <c r="O38" s="8"/>
      <c r="P38" s="3" t="s">
        <v>69</v>
      </c>
    </row>
    <row r="39" spans="13:16" x14ac:dyDescent="0.3">
      <c r="M39" s="8"/>
      <c r="N39" s="8"/>
      <c r="O39" s="8"/>
      <c r="P39" s="3" t="s">
        <v>69</v>
      </c>
    </row>
    <row r="40" spans="13:16" x14ac:dyDescent="0.3">
      <c r="M40" s="26" t="s">
        <v>76</v>
      </c>
      <c r="N40" s="8"/>
      <c r="O40" s="8"/>
      <c r="P40" s="3" t="s">
        <v>69</v>
      </c>
    </row>
    <row r="41" spans="13:16" x14ac:dyDescent="0.3">
      <c r="M41" s="27" t="s">
        <v>65</v>
      </c>
      <c r="N41" s="8" t="s">
        <v>66</v>
      </c>
      <c r="O41" s="8" t="s">
        <v>67</v>
      </c>
      <c r="P41" s="3" t="s">
        <v>69</v>
      </c>
    </row>
    <row r="42" spans="13:16" x14ac:dyDescent="0.3">
      <c r="M42" s="8">
        <v>250000</v>
      </c>
      <c r="N42" s="28">
        <v>0</v>
      </c>
      <c r="O42" s="8">
        <f t="shared" ref="O42:O44" si="3">M42*N42</f>
        <v>0</v>
      </c>
      <c r="P42" s="3" t="s">
        <v>69</v>
      </c>
    </row>
    <row r="43" spans="13:16" x14ac:dyDescent="0.3">
      <c r="M43" s="8">
        <v>250000</v>
      </c>
      <c r="N43" s="28">
        <v>0.05</v>
      </c>
      <c r="O43" s="8">
        <f t="shared" si="3"/>
        <v>12500</v>
      </c>
      <c r="P43" s="3" t="s">
        <v>74</v>
      </c>
    </row>
    <row r="44" spans="13:16" x14ac:dyDescent="0.3">
      <c r="M44" s="8">
        <v>500000</v>
      </c>
      <c r="N44" s="28">
        <v>0.2</v>
      </c>
      <c r="O44" s="8">
        <f t="shared" si="3"/>
        <v>100000</v>
      </c>
      <c r="P44" s="3" t="s">
        <v>75</v>
      </c>
    </row>
    <row r="45" spans="13:16" x14ac:dyDescent="0.3">
      <c r="M45" s="8"/>
      <c r="N45" s="8"/>
      <c r="O45" s="26">
        <v>112500</v>
      </c>
      <c r="P45" s="3" t="s">
        <v>69</v>
      </c>
    </row>
    <row r="46" spans="13:16" x14ac:dyDescent="0.3">
      <c r="M46" s="8"/>
      <c r="N46" s="8"/>
      <c r="O46" s="8"/>
      <c r="P46" s="3" t="s">
        <v>69</v>
      </c>
    </row>
    <row r="47" spans="13:16" x14ac:dyDescent="0.3">
      <c r="M47" s="8"/>
      <c r="N47" s="8"/>
      <c r="O47" s="8"/>
      <c r="P47" s="3" t="s">
        <v>69</v>
      </c>
    </row>
    <row r="48" spans="13:16" x14ac:dyDescent="0.3">
      <c r="M48" s="26" t="s">
        <v>77</v>
      </c>
      <c r="N48" s="8"/>
      <c r="O48" s="8"/>
      <c r="P48" s="3" t="s">
        <v>69</v>
      </c>
    </row>
    <row r="49" spans="13:16" x14ac:dyDescent="0.3">
      <c r="M49" s="27" t="s">
        <v>65</v>
      </c>
      <c r="N49" s="8" t="s">
        <v>66</v>
      </c>
      <c r="O49" s="8" t="s">
        <v>67</v>
      </c>
      <c r="P49" s="3" t="s">
        <v>69</v>
      </c>
    </row>
    <row r="50" spans="13:16" x14ac:dyDescent="0.3">
      <c r="M50" s="8">
        <v>250000</v>
      </c>
      <c r="N50" s="28">
        <v>0</v>
      </c>
      <c r="O50" s="8">
        <f t="shared" ref="O50:O52" si="4">M50*N50</f>
        <v>0</v>
      </c>
      <c r="P50" s="3" t="s">
        <v>69</v>
      </c>
    </row>
    <row r="51" spans="13:16" x14ac:dyDescent="0.3">
      <c r="M51" s="8">
        <v>250000</v>
      </c>
      <c r="N51" s="28">
        <v>0.05</v>
      </c>
      <c r="O51" s="8">
        <f t="shared" si="4"/>
        <v>12500</v>
      </c>
      <c r="P51" s="3" t="s">
        <v>74</v>
      </c>
    </row>
    <row r="52" spans="13:16" x14ac:dyDescent="0.3">
      <c r="M52" s="8">
        <v>500000</v>
      </c>
      <c r="N52" s="28">
        <v>0.2</v>
      </c>
      <c r="O52" s="8">
        <f t="shared" si="4"/>
        <v>100000</v>
      </c>
      <c r="P52" s="3" t="s">
        <v>78</v>
      </c>
    </row>
    <row r="53" spans="13:16" x14ac:dyDescent="0.3">
      <c r="M53" s="8">
        <v>100000</v>
      </c>
      <c r="N53" s="28">
        <v>0.3</v>
      </c>
      <c r="O53" s="8">
        <v>30000</v>
      </c>
      <c r="P53" s="3" t="s">
        <v>79</v>
      </c>
    </row>
    <row r="54" spans="13:16" x14ac:dyDescent="0.3">
      <c r="M54" s="8"/>
      <c r="N54" s="8"/>
      <c r="O54" s="26">
        <v>142500</v>
      </c>
      <c r="P54" s="3" t="s">
        <v>69</v>
      </c>
    </row>
    <row r="55" spans="13:16" x14ac:dyDescent="0.3">
      <c r="M55" s="8"/>
      <c r="N55" s="8"/>
      <c r="O55" s="8"/>
      <c r="P55" s="3" t="s">
        <v>69</v>
      </c>
    </row>
    <row r="56" spans="13:16" x14ac:dyDescent="0.3">
      <c r="M56" s="8"/>
      <c r="N56" s="8"/>
      <c r="O56" s="8"/>
      <c r="P56" s="3" t="s">
        <v>69</v>
      </c>
    </row>
    <row r="57" spans="13:16" x14ac:dyDescent="0.3">
      <c r="M57" s="26" t="s">
        <v>80</v>
      </c>
      <c r="N57" s="8"/>
      <c r="O57" s="8"/>
      <c r="P57" s="3" t="s">
        <v>69</v>
      </c>
    </row>
    <row r="58" spans="13:16" x14ac:dyDescent="0.3">
      <c r="M58" s="27" t="s">
        <v>65</v>
      </c>
      <c r="N58" s="8" t="s">
        <v>66</v>
      </c>
      <c r="O58" s="8" t="s">
        <v>67</v>
      </c>
      <c r="P58" s="3" t="s">
        <v>69</v>
      </c>
    </row>
    <row r="59" spans="13:16" x14ac:dyDescent="0.3">
      <c r="M59" s="8">
        <v>250000</v>
      </c>
      <c r="N59" s="28">
        <v>0</v>
      </c>
      <c r="O59" s="8">
        <f t="shared" ref="O59:O62" si="5">M59*N59</f>
        <v>0</v>
      </c>
      <c r="P59" s="3" t="s">
        <v>69</v>
      </c>
    </row>
    <row r="60" spans="13:16" x14ac:dyDescent="0.3">
      <c r="M60" s="8">
        <v>250000</v>
      </c>
      <c r="N60" s="28">
        <v>0.05</v>
      </c>
      <c r="O60" s="8">
        <f t="shared" si="5"/>
        <v>12500</v>
      </c>
      <c r="P60" s="3" t="s">
        <v>74</v>
      </c>
    </row>
    <row r="61" spans="13:16" x14ac:dyDescent="0.3">
      <c r="M61" s="8">
        <v>500000</v>
      </c>
      <c r="N61" s="28">
        <v>0.2</v>
      </c>
      <c r="O61" s="8">
        <f t="shared" si="5"/>
        <v>100000</v>
      </c>
      <c r="P61" s="3" t="s">
        <v>78</v>
      </c>
    </row>
    <row r="62" spans="13:16" x14ac:dyDescent="0.3">
      <c r="M62" s="8">
        <v>4000000</v>
      </c>
      <c r="N62" s="28">
        <v>0.3</v>
      </c>
      <c r="O62" s="8">
        <f t="shared" si="5"/>
        <v>1200000</v>
      </c>
      <c r="P62" s="3" t="s">
        <v>79</v>
      </c>
    </row>
    <row r="63" spans="13:16" x14ac:dyDescent="0.3">
      <c r="M63" s="8"/>
      <c r="N63" s="8"/>
      <c r="O63" s="26">
        <v>1312500</v>
      </c>
      <c r="P63" s="8"/>
    </row>
    <row r="64" spans="13:16" x14ac:dyDescent="0.3">
      <c r="M64" s="29" t="s">
        <v>81</v>
      </c>
      <c r="N64" s="8"/>
      <c r="O64" s="8"/>
      <c r="P64" s="8"/>
    </row>
  </sheetData>
  <mergeCells count="5">
    <mergeCell ref="N7:P7"/>
    <mergeCell ref="N8:P8"/>
    <mergeCell ref="N9:P9"/>
    <mergeCell ref="N10:P10"/>
    <mergeCell ref="N11:P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269B7-6A1E-4D5D-AA5F-D46E561FFD19}">
  <dimension ref="B3:AA28"/>
  <sheetViews>
    <sheetView topLeftCell="B1" zoomScaleNormal="100" workbookViewId="0">
      <selection activeCell="H2" sqref="H2"/>
    </sheetView>
  </sheetViews>
  <sheetFormatPr defaultRowHeight="14.4" x14ac:dyDescent="0.3"/>
  <cols>
    <col min="1" max="2" width="8.88671875" style="8"/>
    <col min="3" max="3" width="27.44140625" style="8" customWidth="1"/>
    <col min="4" max="16384" width="8.88671875" style="8"/>
  </cols>
  <sheetData>
    <row r="3" spans="2:18" x14ac:dyDescent="0.3">
      <c r="M3" s="5" t="s">
        <v>34</v>
      </c>
      <c r="N3" s="6"/>
    </row>
    <row r="4" spans="2:18" x14ac:dyDescent="0.3">
      <c r="M4" s="8" t="s">
        <v>17</v>
      </c>
    </row>
    <row r="5" spans="2:18" x14ac:dyDescent="0.3">
      <c r="B5" s="26" t="s">
        <v>13</v>
      </c>
      <c r="C5" s="20" t="s">
        <v>106</v>
      </c>
      <c r="M5" s="8" t="s">
        <v>18</v>
      </c>
    </row>
    <row r="6" spans="2:18" x14ac:dyDescent="0.3">
      <c r="C6" s="26"/>
      <c r="M6" s="20" t="s">
        <v>143</v>
      </c>
      <c r="N6" s="9"/>
      <c r="O6" s="9"/>
      <c r="P6" s="9"/>
      <c r="Q6" s="9"/>
      <c r="R6" s="9"/>
    </row>
    <row r="7" spans="2:18" ht="15.6" x14ac:dyDescent="0.3">
      <c r="C7" s="30" t="s">
        <v>45</v>
      </c>
      <c r="M7" s="19" t="s">
        <v>35</v>
      </c>
      <c r="N7" s="9"/>
      <c r="O7" s="9"/>
      <c r="P7" s="9"/>
      <c r="Q7" s="9"/>
      <c r="R7" s="9"/>
    </row>
    <row r="8" spans="2:18" x14ac:dyDescent="0.3">
      <c r="C8" s="34" t="s">
        <v>12</v>
      </c>
      <c r="D8" s="35" t="s">
        <v>21</v>
      </c>
      <c r="E8" s="35" t="s">
        <v>22</v>
      </c>
      <c r="F8" s="35" t="s">
        <v>23</v>
      </c>
      <c r="G8" s="35" t="s">
        <v>24</v>
      </c>
      <c r="H8" s="36" t="s">
        <v>25</v>
      </c>
      <c r="M8" s="19" t="s">
        <v>20</v>
      </c>
      <c r="N8" s="9"/>
      <c r="O8" s="9"/>
      <c r="P8" s="9"/>
      <c r="Q8" s="9"/>
      <c r="R8" s="9"/>
    </row>
    <row r="9" spans="2:18" x14ac:dyDescent="0.3">
      <c r="C9" s="2" t="s">
        <v>5</v>
      </c>
      <c r="D9" s="2">
        <v>60000</v>
      </c>
      <c r="E9" s="2">
        <v>55000</v>
      </c>
      <c r="F9" s="2">
        <v>50000</v>
      </c>
      <c r="G9" s="2">
        <v>40000</v>
      </c>
      <c r="H9" s="2">
        <v>30000</v>
      </c>
    </row>
    <row r="10" spans="2:18" x14ac:dyDescent="0.3">
      <c r="C10" s="2" t="s">
        <v>2</v>
      </c>
      <c r="D10" s="2"/>
      <c r="E10" s="2"/>
      <c r="F10" s="2"/>
      <c r="G10" s="2"/>
      <c r="H10" s="2"/>
      <c r="M10" s="5" t="s">
        <v>36</v>
      </c>
    </row>
    <row r="11" spans="2:18" x14ac:dyDescent="0.3">
      <c r="C11" s="2" t="s">
        <v>3</v>
      </c>
      <c r="D11" s="2"/>
      <c r="E11" s="2"/>
      <c r="F11" s="2"/>
      <c r="G11" s="2"/>
      <c r="H11" s="2"/>
      <c r="M11" s="2" t="s">
        <v>28</v>
      </c>
      <c r="N11" s="2">
        <v>500000</v>
      </c>
      <c r="O11" s="2">
        <v>600000</v>
      </c>
      <c r="P11" s="2">
        <v>400000</v>
      </c>
      <c r="Q11" s="2">
        <v>200000</v>
      </c>
    </row>
    <row r="12" spans="2:18" x14ac:dyDescent="0.3">
      <c r="C12" s="2" t="s">
        <v>4</v>
      </c>
      <c r="D12" s="2"/>
      <c r="E12" s="2"/>
      <c r="F12" s="2"/>
      <c r="G12" s="2"/>
      <c r="H12" s="2"/>
      <c r="M12" s="2" t="s">
        <v>6</v>
      </c>
      <c r="N12" s="2">
        <f>ROUND(IF(N11&lt;=250000,0,IF(N11&lt;=500000,5%*(N11-250000),IF(N11&lt;=1000000,20%*(N11-500000)+12500,30%*(N11-1000000)+112500))),0)</f>
        <v>12500</v>
      </c>
      <c r="O12" s="2">
        <f t="shared" ref="O12:Q12" si="0">ROUND(IF(O11&lt;=250000,0,IF(O11&lt;=500000,5%*(O11-250000),IF(O11&lt;=1000000,20%*(O11-500000)+12500,30%*(O11-1000000)+112500))),0)</f>
        <v>32500</v>
      </c>
      <c r="P12" s="2">
        <f t="shared" si="0"/>
        <v>7500</v>
      </c>
      <c r="Q12" s="2">
        <f t="shared" si="0"/>
        <v>0</v>
      </c>
    </row>
    <row r="13" spans="2:18" x14ac:dyDescent="0.3">
      <c r="C13" s="2" t="s">
        <v>6</v>
      </c>
      <c r="D13" s="2"/>
      <c r="E13" s="2"/>
      <c r="F13" s="2"/>
      <c r="G13" s="2"/>
      <c r="H13" s="2"/>
      <c r="M13" s="2" t="s">
        <v>7</v>
      </c>
      <c r="N13" s="2">
        <f>MIN(IF(N11&lt;=250000,0,IF(N11&lt;=500000,12500,0)),N12)</f>
        <v>12500</v>
      </c>
      <c r="O13" s="2">
        <f t="shared" ref="O13:Q13" si="1">MIN(IF(O11&lt;=250000,0,IF(O11&lt;=500000,12500,0)),O12)</f>
        <v>0</v>
      </c>
      <c r="P13" s="2">
        <f t="shared" si="1"/>
        <v>7500</v>
      </c>
      <c r="Q13" s="2">
        <f t="shared" si="1"/>
        <v>0</v>
      </c>
      <c r="R13" s="8" t="s">
        <v>44</v>
      </c>
    </row>
    <row r="14" spans="2:18" x14ac:dyDescent="0.3">
      <c r="C14" s="2" t="s">
        <v>7</v>
      </c>
      <c r="D14" s="2"/>
      <c r="E14" s="2"/>
      <c r="F14" s="2"/>
      <c r="G14" s="2"/>
      <c r="H14" s="2"/>
      <c r="M14" s="2" t="s">
        <v>8</v>
      </c>
      <c r="N14" s="2">
        <v>0</v>
      </c>
      <c r="O14" s="2">
        <v>32500</v>
      </c>
      <c r="P14" s="2">
        <v>0</v>
      </c>
      <c r="Q14" s="2">
        <v>0</v>
      </c>
    </row>
    <row r="15" spans="2:18" x14ac:dyDescent="0.3">
      <c r="C15" s="2" t="s">
        <v>8</v>
      </c>
      <c r="D15" s="2"/>
      <c r="E15" s="2"/>
      <c r="F15" s="2"/>
      <c r="G15" s="2"/>
      <c r="H15" s="2"/>
    </row>
    <row r="16" spans="2:18" x14ac:dyDescent="0.3">
      <c r="C16" s="24" t="s">
        <v>37</v>
      </c>
      <c r="D16" s="2"/>
      <c r="E16" s="2"/>
      <c r="F16" s="2"/>
      <c r="G16" s="2"/>
      <c r="H16" s="2"/>
    </row>
    <row r="17" spans="3:27" x14ac:dyDescent="0.3">
      <c r="C17" s="7" t="s">
        <v>10</v>
      </c>
      <c r="D17" s="2"/>
      <c r="E17" s="2"/>
      <c r="F17" s="2"/>
      <c r="G17" s="2"/>
      <c r="H17" s="2"/>
      <c r="M17" s="26" t="s">
        <v>52</v>
      </c>
      <c r="N17" s="26"/>
      <c r="O17" s="26"/>
      <c r="P17" s="26"/>
    </row>
    <row r="18" spans="3:27" x14ac:dyDescent="0.3">
      <c r="C18" s="2" t="s">
        <v>38</v>
      </c>
      <c r="D18" s="2"/>
      <c r="E18" s="2"/>
      <c r="F18" s="2"/>
      <c r="G18" s="2"/>
      <c r="H18" s="2"/>
    </row>
    <row r="19" spans="3:27" x14ac:dyDescent="0.3">
      <c r="M19" s="8" t="s">
        <v>14</v>
      </c>
      <c r="Q19" s="2">
        <f>ROUND(IF(Q18&lt;=250000,0,IF(Q18&lt;=500000,5%*(Q18-250000),IF(Q18&lt;=1000000,20%*(Q18-500000)+12500,30%*(Q18-1000000)+112500))),0)</f>
        <v>0</v>
      </c>
    </row>
    <row r="20" spans="3:27" x14ac:dyDescent="0.3">
      <c r="C20" s="26" t="s">
        <v>9</v>
      </c>
    </row>
    <row r="21" spans="3:27" x14ac:dyDescent="0.3">
      <c r="C21" s="2" t="s">
        <v>39</v>
      </c>
      <c r="D21" s="2"/>
      <c r="E21" s="2"/>
      <c r="F21" s="2"/>
      <c r="G21" s="2"/>
      <c r="H21" s="2"/>
    </row>
    <row r="22" spans="3:27" x14ac:dyDescent="0.3">
      <c r="C22" s="2" t="s">
        <v>41</v>
      </c>
      <c r="D22" s="2"/>
      <c r="E22" s="2"/>
      <c r="F22" s="2"/>
      <c r="G22" s="2"/>
      <c r="H22" s="2"/>
      <c r="M22" s="8" t="s">
        <v>15</v>
      </c>
      <c r="Q22" s="2">
        <f>MIN(IF(Q20&lt;=250000,0,IF(Q20&lt;=500000,12500,0)),Q21)</f>
        <v>0</v>
      </c>
    </row>
    <row r="23" spans="3:27" ht="13.8" customHeight="1" x14ac:dyDescent="0.35">
      <c r="C23" s="2" t="s">
        <v>40</v>
      </c>
      <c r="D23" s="2"/>
      <c r="E23" s="2"/>
      <c r="F23" s="2"/>
      <c r="G23" s="2"/>
      <c r="H23" s="2"/>
      <c r="Q23" s="58"/>
      <c r="R23" s="58"/>
      <c r="S23" s="58"/>
      <c r="T23" s="58"/>
      <c r="U23" s="58"/>
      <c r="V23" s="58"/>
    </row>
    <row r="24" spans="3:27" x14ac:dyDescent="0.3">
      <c r="R24" s="57"/>
      <c r="S24" s="57"/>
      <c r="T24" s="57"/>
      <c r="U24" s="57"/>
      <c r="V24" s="57"/>
      <c r="W24" s="57"/>
      <c r="X24" s="57"/>
      <c r="Y24" s="57"/>
      <c r="Z24" s="57"/>
      <c r="AA24" s="57"/>
    </row>
    <row r="27" spans="3:27" ht="15.6" x14ac:dyDescent="0.3">
      <c r="C27" s="31"/>
    </row>
    <row r="28" spans="3:27" x14ac:dyDescent="0.3">
      <c r="D28" s="32"/>
      <c r="E28" s="32"/>
      <c r="F28" s="32"/>
      <c r="G28" s="32"/>
      <c r="H28" s="32"/>
      <c r="S28" s="9"/>
      <c r="U28" s="9"/>
      <c r="W28" s="9"/>
      <c r="Y28" s="9"/>
      <c r="AA28" s="9"/>
    </row>
  </sheetData>
  <mergeCells count="6">
    <mergeCell ref="X24:Y24"/>
    <mergeCell ref="Z24:AA24"/>
    <mergeCell ref="Q23:V23"/>
    <mergeCell ref="R24:S24"/>
    <mergeCell ref="T24:U24"/>
    <mergeCell ref="V24:W2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3B887-3AF5-49D7-8A47-85D9CC73A4EF}">
  <dimension ref="C3:P80"/>
  <sheetViews>
    <sheetView workbookViewId="0">
      <selection activeCell="F4" sqref="F4"/>
    </sheetView>
  </sheetViews>
  <sheetFormatPr defaultColWidth="8.77734375" defaultRowHeight="14.4" x14ac:dyDescent="0.3"/>
  <cols>
    <col min="1" max="2" width="8.77734375" style="19"/>
    <col min="3" max="3" width="19.21875" style="19" customWidth="1"/>
    <col min="4" max="4" width="13.21875" style="19" customWidth="1"/>
    <col min="5" max="5" width="9.88671875" style="19" customWidth="1"/>
    <col min="6" max="11" width="8.77734375" style="19"/>
    <col min="12" max="12" width="10.21875" style="19" customWidth="1"/>
    <col min="13" max="13" width="19.109375" style="19" customWidth="1"/>
    <col min="14" max="14" width="12" style="19" customWidth="1"/>
    <col min="15" max="15" width="9.88671875" style="19" customWidth="1"/>
    <col min="16" max="16384" width="8.77734375" style="19"/>
  </cols>
  <sheetData>
    <row r="3" spans="3:16" x14ac:dyDescent="0.3">
      <c r="C3" s="37" t="s">
        <v>84</v>
      </c>
      <c r="D3" s="38"/>
    </row>
    <row r="7" spans="3:16" x14ac:dyDescent="0.3">
      <c r="C7" s="20" t="s">
        <v>106</v>
      </c>
    </row>
    <row r="8" spans="3:16" x14ac:dyDescent="0.3">
      <c r="C8" s="22" t="s">
        <v>83</v>
      </c>
      <c r="M8" s="1" t="s">
        <v>28</v>
      </c>
      <c r="N8" s="59" t="s">
        <v>6</v>
      </c>
      <c r="O8" s="59"/>
      <c r="P8" s="59"/>
    </row>
    <row r="9" spans="3:16" x14ac:dyDescent="0.3">
      <c r="M9" s="33" t="s">
        <v>107</v>
      </c>
      <c r="N9" s="55">
        <v>0</v>
      </c>
      <c r="O9" s="55"/>
      <c r="P9" s="55"/>
    </row>
    <row r="10" spans="3:16" x14ac:dyDescent="0.3">
      <c r="C10" s="34" t="s">
        <v>12</v>
      </c>
      <c r="D10" s="34" t="s">
        <v>21</v>
      </c>
      <c r="E10" s="34" t="s">
        <v>22</v>
      </c>
      <c r="F10" s="34" t="s">
        <v>23</v>
      </c>
      <c r="G10" s="34" t="s">
        <v>24</v>
      </c>
      <c r="H10" s="34" t="s">
        <v>25</v>
      </c>
      <c r="I10" s="34" t="s">
        <v>26</v>
      </c>
      <c r="J10" s="34" t="s">
        <v>27</v>
      </c>
      <c r="M10" s="33" t="s">
        <v>108</v>
      </c>
      <c r="N10" s="55" t="s">
        <v>112</v>
      </c>
      <c r="O10" s="55"/>
      <c r="P10" s="55"/>
    </row>
    <row r="11" spans="3:16" x14ac:dyDescent="0.3">
      <c r="C11" s="2" t="s">
        <v>5</v>
      </c>
      <c r="D11" s="25">
        <v>10000</v>
      </c>
      <c r="E11" s="25">
        <v>20000</v>
      </c>
      <c r="F11" s="25">
        <v>25000</v>
      </c>
      <c r="G11" s="25">
        <v>30000</v>
      </c>
      <c r="H11" s="25">
        <v>40000</v>
      </c>
      <c r="I11" s="25">
        <v>50000</v>
      </c>
      <c r="J11" s="25">
        <v>200000</v>
      </c>
      <c r="M11" s="33" t="s">
        <v>109</v>
      </c>
      <c r="N11" s="24" t="s">
        <v>113</v>
      </c>
      <c r="O11" s="24"/>
      <c r="P11" s="24"/>
    </row>
    <row r="12" spans="3:16" x14ac:dyDescent="0.3">
      <c r="C12" s="2" t="s">
        <v>2</v>
      </c>
      <c r="D12" s="25"/>
      <c r="E12" s="25"/>
      <c r="F12" s="25"/>
      <c r="G12" s="25"/>
      <c r="H12" s="25"/>
      <c r="I12" s="25"/>
      <c r="J12" s="25"/>
      <c r="M12" s="33" t="s">
        <v>110</v>
      </c>
      <c r="N12" s="42" t="s">
        <v>114</v>
      </c>
      <c r="O12" s="43"/>
      <c r="P12" s="44"/>
    </row>
    <row r="13" spans="3:16" x14ac:dyDescent="0.3">
      <c r="C13" s="2" t="s">
        <v>3</v>
      </c>
      <c r="D13" s="25"/>
      <c r="E13" s="25"/>
      <c r="F13" s="25"/>
      <c r="G13" s="25"/>
      <c r="H13" s="25"/>
      <c r="I13" s="25"/>
      <c r="J13" s="25"/>
      <c r="M13" s="33" t="s">
        <v>111</v>
      </c>
      <c r="N13" s="42" t="s">
        <v>126</v>
      </c>
      <c r="O13" s="43"/>
      <c r="P13" s="44"/>
    </row>
    <row r="14" spans="3:16" x14ac:dyDescent="0.3">
      <c r="C14" s="2" t="s">
        <v>4</v>
      </c>
      <c r="D14" s="25"/>
      <c r="E14" s="25"/>
      <c r="F14" s="25"/>
      <c r="G14" s="25"/>
      <c r="H14" s="25"/>
      <c r="I14" s="25"/>
      <c r="J14" s="25"/>
      <c r="M14" s="33" t="s">
        <v>47</v>
      </c>
      <c r="N14" s="42" t="s">
        <v>115</v>
      </c>
      <c r="O14" s="43"/>
      <c r="P14" s="44"/>
    </row>
    <row r="15" spans="3:16" x14ac:dyDescent="0.3">
      <c r="C15" s="2" t="s">
        <v>6</v>
      </c>
      <c r="D15" s="25"/>
      <c r="E15" s="25"/>
      <c r="F15" s="25"/>
      <c r="G15" s="25"/>
      <c r="H15" s="25"/>
      <c r="I15" s="25"/>
      <c r="J15" s="25"/>
    </row>
    <row r="16" spans="3:16" x14ac:dyDescent="0.3">
      <c r="L16" s="20"/>
      <c r="M16" s="20"/>
      <c r="N16" s="20"/>
    </row>
    <row r="17" spans="12:16" x14ac:dyDescent="0.3">
      <c r="L17" s="20"/>
      <c r="M17" s="20"/>
      <c r="N17" s="20"/>
    </row>
    <row r="18" spans="12:16" x14ac:dyDescent="0.3">
      <c r="L18" s="20"/>
      <c r="M18" s="26" t="s">
        <v>63</v>
      </c>
      <c r="N18" s="8"/>
      <c r="O18" s="8"/>
      <c r="P18" s="8"/>
    </row>
    <row r="19" spans="12:16" x14ac:dyDescent="0.3">
      <c r="L19" s="20"/>
      <c r="M19" s="26" t="s">
        <v>116</v>
      </c>
      <c r="N19" s="8"/>
      <c r="O19" s="8"/>
      <c r="P19" s="8"/>
    </row>
    <row r="20" spans="12:16" x14ac:dyDescent="0.3">
      <c r="L20" s="20"/>
      <c r="M20" s="27" t="s">
        <v>65</v>
      </c>
      <c r="N20" s="8" t="s">
        <v>66</v>
      </c>
      <c r="O20" s="8" t="s">
        <v>67</v>
      </c>
      <c r="P20" s="8"/>
    </row>
    <row r="21" spans="12:16" x14ac:dyDescent="0.3">
      <c r="L21" s="20"/>
      <c r="M21" s="8">
        <v>270000</v>
      </c>
      <c r="N21" s="28">
        <v>0</v>
      </c>
      <c r="O21" s="8">
        <f>M21*N21</f>
        <v>0</v>
      </c>
      <c r="P21" s="3" t="s">
        <v>118</v>
      </c>
    </row>
    <row r="22" spans="12:16" x14ac:dyDescent="0.3">
      <c r="M22" s="8"/>
      <c r="N22" s="8"/>
      <c r="O22" s="8"/>
      <c r="P22" s="3" t="s">
        <v>69</v>
      </c>
    </row>
    <row r="23" spans="12:16" x14ac:dyDescent="0.3">
      <c r="M23" s="26" t="s">
        <v>117</v>
      </c>
      <c r="N23" s="8"/>
      <c r="O23" s="8"/>
      <c r="P23" s="3" t="s">
        <v>69</v>
      </c>
    </row>
    <row r="24" spans="12:16" x14ac:dyDescent="0.3">
      <c r="M24" s="27" t="s">
        <v>65</v>
      </c>
      <c r="N24" s="8" t="s">
        <v>66</v>
      </c>
      <c r="O24" s="8" t="s">
        <v>67</v>
      </c>
      <c r="P24" s="3" t="s">
        <v>69</v>
      </c>
    </row>
    <row r="25" spans="12:16" x14ac:dyDescent="0.3">
      <c r="M25" s="8">
        <v>300000</v>
      </c>
      <c r="N25" s="28">
        <v>0</v>
      </c>
      <c r="O25" s="8">
        <f t="shared" ref="O25:O26" si="0">M25*N25</f>
        <v>0</v>
      </c>
      <c r="P25" s="3" t="s">
        <v>119</v>
      </c>
    </row>
    <row r="26" spans="12:16" x14ac:dyDescent="0.3">
      <c r="M26" s="8">
        <v>50000</v>
      </c>
      <c r="N26" s="28">
        <v>0.05</v>
      </c>
      <c r="O26" s="8">
        <f t="shared" si="0"/>
        <v>2500</v>
      </c>
      <c r="P26" s="3" t="s">
        <v>92</v>
      </c>
    </row>
    <row r="27" spans="12:16" x14ac:dyDescent="0.3">
      <c r="M27" s="26">
        <f>SUM(M24:M26)</f>
        <v>350000</v>
      </c>
      <c r="N27" s="8"/>
      <c r="O27" s="26">
        <v>2500</v>
      </c>
    </row>
    <row r="28" spans="12:16" x14ac:dyDescent="0.3">
      <c r="N28" s="8"/>
      <c r="O28" s="8"/>
      <c r="P28" s="3" t="s">
        <v>69</v>
      </c>
    </row>
    <row r="29" spans="12:16" x14ac:dyDescent="0.3">
      <c r="M29" s="8"/>
      <c r="N29" s="8"/>
      <c r="O29" s="8"/>
      <c r="P29" s="3" t="s">
        <v>69</v>
      </c>
    </row>
    <row r="30" spans="12:16" x14ac:dyDescent="0.3">
      <c r="M30" s="26" t="s">
        <v>72</v>
      </c>
      <c r="N30" s="8"/>
      <c r="O30" s="8"/>
      <c r="P30" s="3" t="s">
        <v>69</v>
      </c>
    </row>
    <row r="31" spans="12:16" x14ac:dyDescent="0.3">
      <c r="M31" s="27" t="s">
        <v>65</v>
      </c>
      <c r="N31" s="8" t="s">
        <v>66</v>
      </c>
      <c r="O31" s="8" t="s">
        <v>67</v>
      </c>
      <c r="P31" s="3" t="s">
        <v>69</v>
      </c>
    </row>
    <row r="32" spans="12:16" x14ac:dyDescent="0.3">
      <c r="M32" s="8">
        <v>300000</v>
      </c>
      <c r="N32" s="28">
        <v>0</v>
      </c>
      <c r="O32" s="8">
        <f t="shared" ref="O32" si="1">M32*N32</f>
        <v>0</v>
      </c>
      <c r="P32" s="3" t="s">
        <v>119</v>
      </c>
    </row>
    <row r="33" spans="13:16" x14ac:dyDescent="0.3">
      <c r="M33" s="8">
        <v>200000</v>
      </c>
      <c r="N33" s="28">
        <v>0.05</v>
      </c>
      <c r="O33" s="8">
        <f t="shared" ref="O33" si="2">M33*N33</f>
        <v>10000</v>
      </c>
      <c r="P33" s="3" t="s">
        <v>92</v>
      </c>
    </row>
    <row r="34" spans="13:16" x14ac:dyDescent="0.3">
      <c r="M34" s="26">
        <f>SUM(M31:M33)</f>
        <v>500000</v>
      </c>
      <c r="N34" s="8"/>
      <c r="O34" s="26">
        <v>12500</v>
      </c>
      <c r="P34" s="3"/>
    </row>
    <row r="36" spans="13:16" x14ac:dyDescent="0.3">
      <c r="M36" s="26" t="s">
        <v>120</v>
      </c>
      <c r="N36" s="8"/>
      <c r="O36" s="8"/>
      <c r="P36" s="3" t="s">
        <v>69</v>
      </c>
    </row>
    <row r="37" spans="13:16" x14ac:dyDescent="0.3">
      <c r="M37" s="27" t="s">
        <v>65</v>
      </c>
      <c r="N37" s="8" t="s">
        <v>66</v>
      </c>
      <c r="O37" s="8" t="s">
        <v>67</v>
      </c>
      <c r="P37" s="3" t="s">
        <v>69</v>
      </c>
    </row>
    <row r="38" spans="13:16" x14ac:dyDescent="0.3">
      <c r="M38" s="8">
        <v>300000</v>
      </c>
      <c r="N38" s="28">
        <v>0</v>
      </c>
      <c r="O38" s="8">
        <f t="shared" ref="O38:O39" si="3">M38*N38</f>
        <v>0</v>
      </c>
      <c r="P38" s="3" t="s">
        <v>119</v>
      </c>
    </row>
    <row r="39" spans="13:16" x14ac:dyDescent="0.3">
      <c r="M39" s="8">
        <v>300000</v>
      </c>
      <c r="N39" s="28">
        <v>0.05</v>
      </c>
      <c r="O39" s="8">
        <f t="shared" si="3"/>
        <v>15000</v>
      </c>
      <c r="P39" s="3" t="s">
        <v>92</v>
      </c>
    </row>
    <row r="40" spans="13:16" x14ac:dyDescent="0.3">
      <c r="M40" s="8">
        <v>100000</v>
      </c>
      <c r="N40" s="28">
        <v>0.1</v>
      </c>
      <c r="O40" s="8">
        <f t="shared" ref="O40" si="4">M40*N40</f>
        <v>10000</v>
      </c>
      <c r="P40" s="3" t="s">
        <v>86</v>
      </c>
    </row>
    <row r="41" spans="13:16" x14ac:dyDescent="0.3">
      <c r="M41" s="26">
        <f>SUM(M38:M40)</f>
        <v>700000</v>
      </c>
      <c r="N41" s="8"/>
      <c r="O41" s="26">
        <f>SUM(O38:O40)</f>
        <v>25000</v>
      </c>
      <c r="P41" s="3" t="s">
        <v>69</v>
      </c>
    </row>
    <row r="44" spans="13:16" x14ac:dyDescent="0.3">
      <c r="M44" s="26" t="s">
        <v>76</v>
      </c>
      <c r="N44" s="8"/>
      <c r="O44" s="8"/>
    </row>
    <row r="45" spans="13:16" x14ac:dyDescent="0.3">
      <c r="M45" s="27" t="s">
        <v>65</v>
      </c>
      <c r="N45" s="8" t="s">
        <v>66</v>
      </c>
      <c r="O45" s="8" t="s">
        <v>67</v>
      </c>
    </row>
    <row r="46" spans="13:16" x14ac:dyDescent="0.3">
      <c r="M46" s="8">
        <v>300000</v>
      </c>
      <c r="N46" s="28">
        <v>0</v>
      </c>
      <c r="O46" s="8">
        <f t="shared" ref="O46:O48" si="5">M46*N46</f>
        <v>0</v>
      </c>
      <c r="P46" s="3" t="s">
        <v>119</v>
      </c>
    </row>
    <row r="47" spans="13:16" x14ac:dyDescent="0.3">
      <c r="M47" s="8">
        <v>300000</v>
      </c>
      <c r="N47" s="28">
        <v>0.05</v>
      </c>
      <c r="O47" s="8">
        <f t="shared" si="5"/>
        <v>15000</v>
      </c>
      <c r="P47" s="3" t="s">
        <v>92</v>
      </c>
    </row>
    <row r="48" spans="13:16" x14ac:dyDescent="0.3">
      <c r="M48" s="8">
        <v>300000</v>
      </c>
      <c r="N48" s="28">
        <v>0.1</v>
      </c>
      <c r="O48" s="8">
        <f t="shared" si="5"/>
        <v>30000</v>
      </c>
      <c r="P48" s="3" t="s">
        <v>86</v>
      </c>
    </row>
    <row r="49" spans="13:16" x14ac:dyDescent="0.3">
      <c r="M49" s="8">
        <v>100000</v>
      </c>
      <c r="N49" s="28">
        <v>0.15</v>
      </c>
      <c r="O49" s="8">
        <f t="shared" ref="O49" si="6">M49*N49</f>
        <v>15000</v>
      </c>
      <c r="P49" s="3" t="s">
        <v>87</v>
      </c>
    </row>
    <row r="50" spans="13:16" x14ac:dyDescent="0.3">
      <c r="M50" s="26">
        <f>SUM(M46:M49)</f>
        <v>1000000</v>
      </c>
      <c r="N50" s="8"/>
      <c r="O50" s="26">
        <f>SUM(O46:O49)</f>
        <v>60000</v>
      </c>
    </row>
    <row r="53" spans="13:16" x14ac:dyDescent="0.3">
      <c r="M53" s="26" t="s">
        <v>121</v>
      </c>
      <c r="N53" s="8"/>
      <c r="O53" s="8"/>
    </row>
    <row r="54" spans="13:16" x14ac:dyDescent="0.3">
      <c r="M54" s="27" t="s">
        <v>65</v>
      </c>
      <c r="N54" s="8" t="s">
        <v>66</v>
      </c>
      <c r="O54" s="8" t="s">
        <v>67</v>
      </c>
    </row>
    <row r="55" spans="13:16" x14ac:dyDescent="0.3">
      <c r="M55" s="8">
        <v>300000</v>
      </c>
      <c r="N55" s="28">
        <v>0</v>
      </c>
      <c r="O55" s="8">
        <f t="shared" ref="O55:O58" si="7">M55*N55</f>
        <v>0</v>
      </c>
      <c r="P55" s="3" t="s">
        <v>119</v>
      </c>
    </row>
    <row r="56" spans="13:16" x14ac:dyDescent="0.3">
      <c r="M56" s="8">
        <v>300000</v>
      </c>
      <c r="N56" s="28">
        <v>0.05</v>
      </c>
      <c r="O56" s="8">
        <f t="shared" si="7"/>
        <v>15000</v>
      </c>
      <c r="P56" s="3" t="s">
        <v>92</v>
      </c>
    </row>
    <row r="57" spans="13:16" x14ac:dyDescent="0.3">
      <c r="M57" s="8">
        <v>300000</v>
      </c>
      <c r="N57" s="28">
        <v>0.1</v>
      </c>
      <c r="O57" s="8">
        <f t="shared" si="7"/>
        <v>30000</v>
      </c>
      <c r="P57" s="3" t="s">
        <v>86</v>
      </c>
    </row>
    <row r="58" spans="13:16" x14ac:dyDescent="0.3">
      <c r="M58" s="8">
        <v>300000</v>
      </c>
      <c r="N58" s="28">
        <v>0.15</v>
      </c>
      <c r="O58" s="8">
        <f t="shared" si="7"/>
        <v>45000</v>
      </c>
      <c r="P58" s="3" t="s">
        <v>87</v>
      </c>
    </row>
    <row r="59" spans="13:16" x14ac:dyDescent="0.3">
      <c r="M59" s="8">
        <v>100000</v>
      </c>
      <c r="N59" s="28">
        <v>0.2</v>
      </c>
      <c r="O59" s="8">
        <f t="shared" ref="O59" si="8">M59*N59</f>
        <v>20000</v>
      </c>
      <c r="P59" s="3" t="s">
        <v>88</v>
      </c>
    </row>
    <row r="60" spans="13:16" x14ac:dyDescent="0.3">
      <c r="M60" s="26">
        <f>SUM(M55:M59)</f>
        <v>1300000</v>
      </c>
      <c r="N60" s="8"/>
      <c r="O60" s="26">
        <f>SUM(O55:O59)</f>
        <v>110000</v>
      </c>
    </row>
    <row r="63" spans="13:16" x14ac:dyDescent="0.3">
      <c r="M63" s="26" t="s">
        <v>89</v>
      </c>
      <c r="N63" s="8"/>
      <c r="O63" s="8"/>
    </row>
    <row r="64" spans="13:16" x14ac:dyDescent="0.3">
      <c r="M64" s="27" t="s">
        <v>65</v>
      </c>
      <c r="N64" s="8" t="s">
        <v>66</v>
      </c>
      <c r="O64" s="8" t="s">
        <v>67</v>
      </c>
    </row>
    <row r="65" spans="13:16" x14ac:dyDescent="0.3">
      <c r="M65" s="8">
        <v>300000</v>
      </c>
      <c r="N65" s="28">
        <v>0</v>
      </c>
      <c r="O65" s="8">
        <f t="shared" ref="O65:O69" si="9">M65*N65</f>
        <v>0</v>
      </c>
      <c r="P65" s="3" t="s">
        <v>119</v>
      </c>
    </row>
    <row r="66" spans="13:16" x14ac:dyDescent="0.3">
      <c r="M66" s="8">
        <v>300000</v>
      </c>
      <c r="N66" s="28">
        <v>0.05</v>
      </c>
      <c r="O66" s="8">
        <f t="shared" si="9"/>
        <v>15000</v>
      </c>
      <c r="P66" s="3" t="s">
        <v>92</v>
      </c>
    </row>
    <row r="67" spans="13:16" x14ac:dyDescent="0.3">
      <c r="M67" s="8">
        <v>300000</v>
      </c>
      <c r="N67" s="28">
        <v>0.1</v>
      </c>
      <c r="O67" s="8">
        <f t="shared" si="9"/>
        <v>30000</v>
      </c>
      <c r="P67" s="3" t="s">
        <v>86</v>
      </c>
    </row>
    <row r="68" spans="13:16" x14ac:dyDescent="0.3">
      <c r="M68" s="8">
        <v>300000</v>
      </c>
      <c r="N68" s="28">
        <v>0.15</v>
      </c>
      <c r="O68" s="8">
        <f t="shared" si="9"/>
        <v>45000</v>
      </c>
      <c r="P68" s="3" t="s">
        <v>87</v>
      </c>
    </row>
    <row r="69" spans="13:16" x14ac:dyDescent="0.3">
      <c r="M69" s="8">
        <v>200000</v>
      </c>
      <c r="N69" s="28">
        <v>0.2</v>
      </c>
      <c r="O69" s="8">
        <f t="shared" si="9"/>
        <v>40000</v>
      </c>
      <c r="P69" s="3" t="s">
        <v>88</v>
      </c>
    </row>
    <row r="70" spans="13:16" x14ac:dyDescent="0.3">
      <c r="M70" s="26">
        <f>SUM(M65:M69)</f>
        <v>1400000</v>
      </c>
      <c r="N70" s="8"/>
      <c r="O70" s="26">
        <f>SUM(O65:O69)</f>
        <v>130000</v>
      </c>
    </row>
    <row r="72" spans="13:16" x14ac:dyDescent="0.3">
      <c r="M72" s="26" t="s">
        <v>90</v>
      </c>
      <c r="N72" s="8"/>
      <c r="O72" s="8"/>
    </row>
    <row r="73" spans="13:16" x14ac:dyDescent="0.3">
      <c r="M73" s="27" t="s">
        <v>65</v>
      </c>
      <c r="N73" s="8" t="s">
        <v>66</v>
      </c>
      <c r="O73" s="8" t="s">
        <v>67</v>
      </c>
    </row>
    <row r="74" spans="13:16" x14ac:dyDescent="0.3">
      <c r="M74" s="8">
        <v>300000</v>
      </c>
      <c r="N74" s="28">
        <v>0</v>
      </c>
      <c r="O74" s="8">
        <f t="shared" ref="O74:O78" si="10">M74*N74</f>
        <v>0</v>
      </c>
      <c r="P74" s="3" t="s">
        <v>119</v>
      </c>
    </row>
    <row r="75" spans="13:16" x14ac:dyDescent="0.3">
      <c r="M75" s="8">
        <v>300000</v>
      </c>
      <c r="N75" s="28">
        <v>0.05</v>
      </c>
      <c r="O75" s="8">
        <f t="shared" si="10"/>
        <v>15000</v>
      </c>
      <c r="P75" s="3" t="s">
        <v>92</v>
      </c>
    </row>
    <row r="76" spans="13:16" x14ac:dyDescent="0.3">
      <c r="M76" s="8">
        <v>300000</v>
      </c>
      <c r="N76" s="28">
        <v>0.1</v>
      </c>
      <c r="O76" s="8">
        <f t="shared" si="10"/>
        <v>30000</v>
      </c>
      <c r="P76" s="3" t="s">
        <v>86</v>
      </c>
    </row>
    <row r="77" spans="13:16" x14ac:dyDescent="0.3">
      <c r="M77" s="8">
        <v>300000</v>
      </c>
      <c r="N77" s="28">
        <v>0.15</v>
      </c>
      <c r="O77" s="8">
        <f t="shared" si="10"/>
        <v>45000</v>
      </c>
      <c r="P77" s="3" t="s">
        <v>87</v>
      </c>
    </row>
    <row r="78" spans="13:16" x14ac:dyDescent="0.3">
      <c r="M78" s="8">
        <v>300000</v>
      </c>
      <c r="N78" s="28">
        <v>0.2</v>
      </c>
      <c r="O78" s="8">
        <f t="shared" si="10"/>
        <v>60000</v>
      </c>
      <c r="P78" s="3" t="s">
        <v>88</v>
      </c>
    </row>
    <row r="79" spans="13:16" x14ac:dyDescent="0.3">
      <c r="M79" s="8">
        <v>500000</v>
      </c>
      <c r="N79" s="28">
        <v>0.3</v>
      </c>
      <c r="O79" s="8">
        <f t="shared" ref="O79" si="11">M79*N79</f>
        <v>150000</v>
      </c>
      <c r="P79" s="19" t="s">
        <v>91</v>
      </c>
    </row>
    <row r="80" spans="13:16" x14ac:dyDescent="0.3">
      <c r="M80" s="26">
        <f>SUM(M74:M79)</f>
        <v>2000000</v>
      </c>
      <c r="N80" s="8"/>
      <c r="O80" s="26">
        <f>SUM(O74:O79)</f>
        <v>300000</v>
      </c>
    </row>
  </sheetData>
  <mergeCells count="3">
    <mergeCell ref="N8:P8"/>
    <mergeCell ref="N9:P9"/>
    <mergeCell ref="N10:P1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A29"/>
  <sheetViews>
    <sheetView topLeftCell="A7" zoomScaleNormal="100" workbookViewId="0">
      <selection activeCell="G12" sqref="G12"/>
    </sheetView>
  </sheetViews>
  <sheetFormatPr defaultRowHeight="14.4" x14ac:dyDescent="0.3"/>
  <cols>
    <col min="1" max="2" width="8.88671875" style="8"/>
    <col min="3" max="3" width="27.44140625" style="8" customWidth="1"/>
    <col min="4" max="16384" width="8.88671875" style="8"/>
  </cols>
  <sheetData>
    <row r="4" spans="2:27" x14ac:dyDescent="0.3">
      <c r="C4" s="26"/>
    </row>
    <row r="5" spans="2:27" x14ac:dyDescent="0.3">
      <c r="C5" s="26"/>
    </row>
    <row r="6" spans="2:27" x14ac:dyDescent="0.3">
      <c r="C6" s="26"/>
    </row>
    <row r="7" spans="2:27" x14ac:dyDescent="0.3">
      <c r="C7" s="26"/>
    </row>
    <row r="8" spans="2:27" x14ac:dyDescent="0.3">
      <c r="C8" s="26"/>
      <c r="M8" s="5" t="s">
        <v>34</v>
      </c>
      <c r="N8" s="6"/>
    </row>
    <row r="9" spans="2:27" x14ac:dyDescent="0.3">
      <c r="C9" s="26"/>
      <c r="M9" s="8" t="s">
        <v>17</v>
      </c>
    </row>
    <row r="10" spans="2:27" x14ac:dyDescent="0.3">
      <c r="B10" s="26" t="s">
        <v>16</v>
      </c>
      <c r="C10" s="26"/>
      <c r="M10" s="8" t="s">
        <v>18</v>
      </c>
    </row>
    <row r="11" spans="2:27" x14ac:dyDescent="0.3">
      <c r="C11" s="20" t="s">
        <v>106</v>
      </c>
      <c r="M11" s="5" t="s">
        <v>122</v>
      </c>
      <c r="N11" s="6"/>
      <c r="O11" s="6"/>
    </row>
    <row r="12" spans="2:27" x14ac:dyDescent="0.3">
      <c r="M12" s="8" t="s">
        <v>49</v>
      </c>
    </row>
    <row r="13" spans="2:27" ht="15.6" x14ac:dyDescent="0.3">
      <c r="C13" s="30" t="s">
        <v>46</v>
      </c>
      <c r="M13" s="8" t="s">
        <v>48</v>
      </c>
    </row>
    <row r="14" spans="2:27" x14ac:dyDescent="0.3">
      <c r="C14" s="34" t="s">
        <v>12</v>
      </c>
      <c r="D14" s="35" t="s">
        <v>21</v>
      </c>
      <c r="E14" s="35" t="s">
        <v>22</v>
      </c>
      <c r="F14" s="35" t="s">
        <v>23</v>
      </c>
      <c r="G14" s="35" t="s">
        <v>24</v>
      </c>
      <c r="H14" s="36" t="s">
        <v>25</v>
      </c>
      <c r="U14" s="9"/>
      <c r="W14" s="9"/>
      <c r="Y14" s="9"/>
      <c r="AA14" s="9"/>
    </row>
    <row r="15" spans="2:27" x14ac:dyDescent="0.3">
      <c r="C15" s="2" t="s">
        <v>5</v>
      </c>
      <c r="D15" s="2">
        <v>100000</v>
      </c>
      <c r="E15" s="2">
        <v>82000</v>
      </c>
      <c r="F15" s="2">
        <v>75000</v>
      </c>
      <c r="G15" s="2">
        <v>40000</v>
      </c>
      <c r="H15" s="2">
        <v>30000</v>
      </c>
      <c r="M15" s="8" t="s">
        <v>123</v>
      </c>
    </row>
    <row r="16" spans="2:27" x14ac:dyDescent="0.3">
      <c r="C16" s="2" t="s">
        <v>2</v>
      </c>
      <c r="D16" s="2"/>
      <c r="E16" s="2"/>
      <c r="F16" s="2"/>
      <c r="G16" s="2"/>
      <c r="H16" s="2"/>
      <c r="M16" s="8" t="s">
        <v>35</v>
      </c>
    </row>
    <row r="17" spans="3:17" x14ac:dyDescent="0.3">
      <c r="C17" s="2" t="s">
        <v>3</v>
      </c>
      <c r="D17" s="2"/>
      <c r="E17" s="2"/>
      <c r="F17" s="2"/>
      <c r="G17" s="2"/>
      <c r="H17" s="2"/>
    </row>
    <row r="18" spans="3:17" x14ac:dyDescent="0.3">
      <c r="C18" s="2" t="s">
        <v>4</v>
      </c>
      <c r="D18" s="2"/>
      <c r="E18" s="2"/>
      <c r="F18" s="2"/>
      <c r="G18" s="2"/>
      <c r="H18" s="2"/>
      <c r="M18" s="8" t="s">
        <v>124</v>
      </c>
    </row>
    <row r="19" spans="3:17" x14ac:dyDescent="0.3">
      <c r="C19" s="2" t="s">
        <v>6</v>
      </c>
      <c r="D19" s="45"/>
      <c r="E19" s="45"/>
      <c r="F19" s="45"/>
      <c r="G19" s="45"/>
      <c r="H19" s="45"/>
      <c r="M19" s="8" t="s">
        <v>125</v>
      </c>
    </row>
    <row r="20" spans="3:17" x14ac:dyDescent="0.3">
      <c r="C20" s="2" t="s">
        <v>7</v>
      </c>
      <c r="D20" s="2"/>
      <c r="E20" s="2"/>
      <c r="F20" s="2"/>
      <c r="G20" s="2"/>
      <c r="H20" s="2"/>
    </row>
    <row r="21" spans="3:17" x14ac:dyDescent="0.3">
      <c r="C21" s="2" t="s">
        <v>8</v>
      </c>
      <c r="D21" s="2"/>
      <c r="E21" s="2"/>
      <c r="F21" s="2"/>
      <c r="G21" s="2"/>
      <c r="H21" s="2"/>
      <c r="M21" s="8" t="s">
        <v>20</v>
      </c>
      <c r="N21" s="26"/>
      <c r="O21" s="26"/>
      <c r="P21" s="26"/>
    </row>
    <row r="22" spans="3:17" x14ac:dyDescent="0.3">
      <c r="C22" s="24" t="s">
        <v>37</v>
      </c>
      <c r="D22" s="2"/>
      <c r="E22" s="2"/>
      <c r="F22" s="2"/>
      <c r="G22" s="2"/>
      <c r="H22" s="2"/>
    </row>
    <row r="23" spans="3:17" x14ac:dyDescent="0.3">
      <c r="C23" s="7" t="s">
        <v>10</v>
      </c>
      <c r="D23" s="2"/>
      <c r="E23" s="2"/>
      <c r="F23" s="2"/>
      <c r="G23" s="2"/>
      <c r="H23" s="2"/>
      <c r="M23" s="26" t="s">
        <v>53</v>
      </c>
    </row>
    <row r="24" spans="3:17" x14ac:dyDescent="0.3">
      <c r="C24" s="2" t="s">
        <v>38</v>
      </c>
      <c r="D24" s="2"/>
      <c r="E24" s="2"/>
      <c r="F24" s="2"/>
      <c r="G24" s="2"/>
      <c r="H24" s="2"/>
      <c r="M24" s="8" t="s">
        <v>14</v>
      </c>
      <c r="Q24" s="45">
        <f>ROUND(IF(Q23&lt;=300000,0,IF(Q23&lt;=600000,5%*(Q23-300000),IF(Q23&lt;=900000,10%*(Q23-600000)+15000,IF(Q23&lt;=1200000,15%*(Q23-900000)+45000,IF(Q23&lt;=1500000,20%*(Q23-1200000)+90000,IF(Q23&lt;=1500000,30%*(Q23-1500000)+150000)))))),0)</f>
        <v>0</v>
      </c>
    </row>
    <row r="26" spans="3:17" x14ac:dyDescent="0.3">
      <c r="C26" s="26" t="s">
        <v>9</v>
      </c>
    </row>
    <row r="27" spans="3:17" x14ac:dyDescent="0.3">
      <c r="C27" s="2" t="s">
        <v>39</v>
      </c>
      <c r="D27" s="2"/>
      <c r="E27" s="2"/>
      <c r="F27" s="2"/>
      <c r="G27" s="2"/>
      <c r="H27" s="2"/>
    </row>
    <row r="28" spans="3:17" x14ac:dyDescent="0.3">
      <c r="C28" s="2" t="s">
        <v>41</v>
      </c>
      <c r="D28" s="2"/>
      <c r="E28" s="2"/>
      <c r="F28" s="2"/>
      <c r="G28" s="2"/>
      <c r="H28" s="2"/>
    </row>
    <row r="29" spans="3:17" x14ac:dyDescent="0.3">
      <c r="C29" s="2" t="s">
        <v>40</v>
      </c>
      <c r="D29" s="2"/>
      <c r="E29" s="2"/>
      <c r="F29" s="2"/>
      <c r="G29" s="2"/>
      <c r="H29" s="2"/>
      <c r="M29" s="8" t="s">
        <v>15</v>
      </c>
      <c r="Q29" s="2">
        <f>MIN(IF(Q27&lt;=300000,0,IF(Q27&lt;=700000,25000,0)),Q28)</f>
        <v>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5"/>
  <sheetViews>
    <sheetView workbookViewId="0">
      <selection activeCell="E1" sqref="E1"/>
    </sheetView>
  </sheetViews>
  <sheetFormatPr defaultRowHeight="14.4" x14ac:dyDescent="0.3"/>
  <cols>
    <col min="1" max="2" width="8.88671875" style="8"/>
    <col min="3" max="3" width="22" style="8" customWidth="1"/>
    <col min="4" max="4" width="19" style="8" customWidth="1"/>
    <col min="5" max="5" width="17.77734375" style="39" customWidth="1"/>
    <col min="6" max="6" width="17.77734375" style="8" customWidth="1"/>
    <col min="7" max="7" width="9.21875" style="8" customWidth="1"/>
    <col min="8" max="16384" width="8.88671875" style="8"/>
  </cols>
  <sheetData>
    <row r="1" spans="2:7" x14ac:dyDescent="0.3">
      <c r="C1" s="6" t="s">
        <v>95</v>
      </c>
      <c r="D1" s="6"/>
    </row>
    <row r="2" spans="2:7" x14ac:dyDescent="0.3">
      <c r="B2" s="8" t="s">
        <v>101</v>
      </c>
    </row>
    <row r="3" spans="2:7" x14ac:dyDescent="0.3">
      <c r="C3" s="3" t="s">
        <v>130</v>
      </c>
    </row>
    <row r="4" spans="2:7" x14ac:dyDescent="0.3">
      <c r="C4" s="3" t="s">
        <v>98</v>
      </c>
    </row>
    <row r="6" spans="2:7" x14ac:dyDescent="0.3">
      <c r="G6" s="40"/>
    </row>
    <row r="7" spans="2:7" x14ac:dyDescent="0.3">
      <c r="C7" s="34" t="s">
        <v>12</v>
      </c>
      <c r="D7" s="35" t="s">
        <v>99</v>
      </c>
      <c r="E7" s="36" t="s">
        <v>100</v>
      </c>
    </row>
    <row r="8" spans="2:7" ht="16.8" customHeight="1" x14ac:dyDescent="0.3">
      <c r="C8" s="2" t="s">
        <v>5</v>
      </c>
      <c r="D8" s="2"/>
      <c r="E8" s="2"/>
    </row>
    <row r="9" spans="2:7" x14ac:dyDescent="0.3">
      <c r="C9" s="2" t="s">
        <v>2</v>
      </c>
      <c r="D9" s="2"/>
      <c r="E9" s="2"/>
    </row>
    <row r="10" spans="2:7" x14ac:dyDescent="0.3">
      <c r="C10" s="2" t="s">
        <v>3</v>
      </c>
      <c r="D10" s="2"/>
      <c r="E10" s="2"/>
    </row>
    <row r="11" spans="2:7" x14ac:dyDescent="0.3">
      <c r="C11" s="2" t="s">
        <v>4</v>
      </c>
      <c r="D11" s="2"/>
      <c r="E11" s="2"/>
    </row>
    <row r="12" spans="2:7" x14ac:dyDescent="0.3">
      <c r="C12" s="2" t="s">
        <v>6</v>
      </c>
      <c r="D12" s="2"/>
      <c r="E12" s="45"/>
    </row>
    <row r="13" spans="2:7" x14ac:dyDescent="0.3">
      <c r="C13" s="2" t="s">
        <v>7</v>
      </c>
      <c r="D13" s="2"/>
      <c r="E13" s="2"/>
    </row>
    <row r="14" spans="2:7" x14ac:dyDescent="0.3">
      <c r="C14" s="2" t="s">
        <v>8</v>
      </c>
      <c r="D14" s="2"/>
      <c r="E14" s="2"/>
    </row>
    <row r="15" spans="2:7" x14ac:dyDescent="0.3">
      <c r="C15" s="24" t="s">
        <v>37</v>
      </c>
      <c r="D15" s="2"/>
      <c r="E15" s="2"/>
    </row>
    <row r="16" spans="2:7" x14ac:dyDescent="0.3">
      <c r="C16" s="2" t="s">
        <v>10</v>
      </c>
      <c r="D16" s="2"/>
      <c r="E16" s="2"/>
    </row>
    <row r="17" spans="3:6" x14ac:dyDescent="0.3">
      <c r="C17" s="2" t="s">
        <v>38</v>
      </c>
      <c r="D17" s="2"/>
      <c r="E17" s="2"/>
    </row>
    <row r="18" spans="3:6" x14ac:dyDescent="0.3">
      <c r="C18" s="41"/>
      <c r="D18" s="41"/>
      <c r="E18" s="41"/>
      <c r="F18" s="41"/>
    </row>
    <row r="19" spans="3:6" x14ac:dyDescent="0.3">
      <c r="C19" s="26" t="s">
        <v>9</v>
      </c>
      <c r="E19" s="8"/>
      <c r="F19" s="39"/>
    </row>
    <row r="20" spans="3:6" x14ac:dyDescent="0.3">
      <c r="C20" s="2" t="s">
        <v>39</v>
      </c>
      <c r="D20" s="2"/>
      <c r="E20" s="2"/>
      <c r="F20" s="39"/>
    </row>
    <row r="21" spans="3:6" x14ac:dyDescent="0.3">
      <c r="C21" s="2" t="s">
        <v>41</v>
      </c>
      <c r="D21" s="2"/>
      <c r="E21" s="2"/>
      <c r="F21" s="39"/>
    </row>
    <row r="22" spans="3:6" x14ac:dyDescent="0.3">
      <c r="C22" s="2" t="s">
        <v>40</v>
      </c>
      <c r="D22" s="2"/>
      <c r="E22" s="2"/>
      <c r="F22" s="39"/>
    </row>
    <row r="23" spans="3:6" x14ac:dyDescent="0.3">
      <c r="D23" s="39"/>
      <c r="F23" s="39"/>
    </row>
    <row r="24" spans="3:6" x14ac:dyDescent="0.3">
      <c r="D24" s="41"/>
      <c r="E24" s="41"/>
      <c r="F24" s="41"/>
    </row>
    <row r="25" spans="3:6" x14ac:dyDescent="0.3">
      <c r="D25" s="39"/>
      <c r="F25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Q1 Standard Deduction</vt:lpstr>
      <vt:lpstr>Q2 Calculate Tax - Old Rate</vt:lpstr>
      <vt:lpstr>Q3 Calculating Rebate &amp; TDS Old</vt:lpstr>
      <vt:lpstr>Q4. Calculating Tax New</vt:lpstr>
      <vt:lpstr>Q5 Calculating Tds-New</vt:lpstr>
      <vt:lpstr>Q6 Comparison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Sanjay Singhania</dc:creator>
  <cp:lastModifiedBy>EB572WS</cp:lastModifiedBy>
  <dcterms:created xsi:type="dcterms:W3CDTF">2018-10-15T11:38:12Z</dcterms:created>
  <dcterms:modified xsi:type="dcterms:W3CDTF">2023-02-22T17:41:04Z</dcterms:modified>
</cp:coreProperties>
</file>